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9320" windowHeight="966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Лист1!$A$33</definedName>
    <definedName name="_ftnref1" localSheetId="0">Лист1!$A$15</definedName>
  </definedNames>
  <calcPr calcId="145621"/>
</workbook>
</file>

<file path=xl/calcChain.xml><?xml version="1.0" encoding="utf-8"?>
<calcChain xmlns="http://schemas.openxmlformats.org/spreadsheetml/2006/main">
  <c r="G16" i="3" l="1"/>
  <c r="G14" i="3" s="1"/>
  <c r="F16" i="3"/>
  <c r="F14" i="3" s="1"/>
  <c r="E16" i="3"/>
  <c r="E12" i="3"/>
  <c r="K30" i="2"/>
  <c r="G79" i="2"/>
  <c r="F79" i="2"/>
  <c r="E79" i="2"/>
  <c r="E53" i="2"/>
  <c r="E48" i="2"/>
  <c r="G20" i="2"/>
  <c r="F20" i="2"/>
  <c r="E20" i="2"/>
  <c r="E19" i="2" s="1"/>
  <c r="G13" i="2"/>
  <c r="G12" i="2" s="1"/>
  <c r="F13" i="2"/>
  <c r="F12" i="2" s="1"/>
  <c r="E13" i="2"/>
  <c r="E12" i="2" s="1"/>
  <c r="E19" i="3"/>
  <c r="F19" i="3"/>
  <c r="G25" i="2"/>
  <c r="G74" i="2"/>
  <c r="F74" i="2"/>
  <c r="E74" i="2"/>
  <c r="G22" i="3"/>
  <c r="F22" i="3"/>
  <c r="G46" i="2"/>
  <c r="G19" i="3" l="1"/>
  <c r="E8" i="2"/>
  <c r="G45" i="2"/>
  <c r="E18" i="3"/>
  <c r="E8" i="3"/>
  <c r="E14" i="3"/>
  <c r="G8" i="3"/>
  <c r="F8" i="3"/>
  <c r="F46" i="2" l="1"/>
  <c r="F45" i="2" s="1"/>
  <c r="H20" i="2"/>
  <c r="E46" i="2"/>
  <c r="E45" i="2" s="1"/>
  <c r="G19" i="2" l="1"/>
  <c r="G8" i="2" s="1"/>
  <c r="F19" i="2"/>
  <c r="F8" i="2" s="1"/>
  <c r="G18" i="3" l="1"/>
  <c r="G13" i="3" s="1"/>
  <c r="F18" i="3"/>
  <c r="F13" i="3" s="1"/>
  <c r="E22" i="3"/>
  <c r="E13" i="3" s="1"/>
  <c r="L13" i="3" s="1"/>
</calcChain>
</file>

<file path=xl/sharedStrings.xml><?xml version="1.0" encoding="utf-8"?>
<sst xmlns="http://schemas.openxmlformats.org/spreadsheetml/2006/main" count="284" uniqueCount="148">
  <si>
    <t>Приложение к Порядку</t>
  </si>
  <si>
    <t>«УТВЕРЖДАЮ»</t>
  </si>
  <si>
    <t>___________________________________</t>
  </si>
  <si>
    <t>Коды</t>
  </si>
  <si>
    <t>Дата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</si>
  <si>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</si>
  <si>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</si>
  <si>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</si>
  <si>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</si>
  <si>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</si>
  <si>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</si>
  <si>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</si>
  <si>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>Наименование</t>
  </si>
  <si>
    <t>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</si>
  <si>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</si>
  <si>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</si>
  <si>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</si>
  <si>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</si>
  <si>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20___ г.</t>
  </si>
  <si>
    <t>финансовый год</t>
  </si>
  <si>
    <t>первый год планового периода</t>
  </si>
  <si>
    <t>за пределами планового периода</t>
  </si>
  <si>
    <t>* В случае составления плана на очередной финансовый год и на плановый период.</t>
  </si>
  <si>
    <t xml:space="preserve">                                              План финансово-хозяйственной деятельности </t>
  </si>
  <si>
    <t xml:space="preserve">                                                                                                                                    (плановый период)*</t>
  </si>
  <si>
    <t>Остаток средств на начало текущего финансового года</t>
  </si>
  <si>
    <t>х</t>
  </si>
  <si>
    <t>Остаток средств на конец текущего финансового года</t>
  </si>
  <si>
    <t>Доходы, всего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</si>
  <si>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</si>
  <si>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</si>
  <si>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</si>
  <si>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 xml:space="preserve">субсидии на финансовое обеспечение выполнения муниципального задания 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</si>
  <si>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</si>
  <si>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</si>
  <si>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</si>
  <si>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субсидии, всего</t>
  </si>
  <si>
    <t>из них:</t>
  </si>
  <si>
    <t>(указывается соответствующий пункт мероприятия муниципальной программы)</t>
  </si>
  <si>
    <t>...</t>
  </si>
  <si>
    <t>субсидии на осуществление капитальных вложений</t>
  </si>
  <si>
    <t>доходы от операций с активами, всего</t>
  </si>
  <si>
    <t>прочие поступления, всего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</si>
  <si>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</si>
  <si>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</si>
  <si>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</si>
  <si>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</si>
  <si>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</si>
  <si>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</si>
  <si>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</si>
  <si>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</si>
  <si>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</si>
  <si>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</si>
  <si>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</si>
  <si>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</si>
  <si>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</si>
  <si>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</si>
  <si>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</si>
  <si>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</si>
  <si>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</si>
  <si>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</si>
  <si>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</si>
  <si>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</si>
  <si>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</si>
  <si>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</si>
  <si>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</si>
  <si>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</si>
  <si>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</si>
  <si>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</si>
  <si>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</si>
  <si>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</si>
  <si>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</si>
  <si>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</si>
  <si>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</si>
  <si>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</si>
  <si>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</si>
  <si>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</si>
  <si>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</si>
  <si>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</si>
  <si>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</si>
  <si>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возврат в бюджет средств субсидии</t>
  </si>
  <si>
    <t>Раздел 2. Сведения по выплатам на закупки товаров, работ, услуг</t>
  </si>
  <si>
    <t>№ п/п</t>
  </si>
  <si>
    <t>Наименование показателя</t>
  </si>
  <si>
    <t>Коды строк</t>
  </si>
  <si>
    <t>Год начала закупки</t>
  </si>
  <si>
    <t xml:space="preserve">на </t>
  </si>
  <si>
    <t>(финан-совый год)</t>
  </si>
  <si>
    <t>(первый год плано-вого периода)</t>
  </si>
  <si>
    <t>(второй год планового периода)</t>
  </si>
  <si>
    <t>за преде-лами плано-вого периода</t>
  </si>
  <si>
    <t>Выплаты на закупку товаров, работ, услуг, всего</t>
  </si>
  <si>
    <r>
      <t xml:space="preserve">по контрактам (договорам), заключенным до начала текущего финансового года, без применения норм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05.04.2013 № 44-ФЗ «О контрактной системе в сфере закупок товаров, работ, услуг для обеспечения государственных и муниципальных нужд» (далее - Федеральный </t>
    </r>
    <r>
      <rPr>
        <sz val="11"/>
        <rFont val="Times New Roman"/>
        <family val="1"/>
        <charset val="204"/>
      </rPr>
      <t>закон</t>
    </r>
    <r>
      <rPr>
        <sz val="11"/>
        <color theme="1"/>
        <rFont val="Times New Roman"/>
        <family val="1"/>
        <charset val="204"/>
      </rPr>
      <t xml:space="preserve"> № 44-ФЗ) </t>
    </r>
  </si>
  <si>
    <t xml:space="preserve">по контрактам (договорам), планируемым к заключению в соответствующем финансовом году, без применения норм Федерального закона № 44-ФЗ и </t>
  </si>
  <si>
    <r>
      <t xml:space="preserve">по контрактам (договорам), заключенным до начала текущего финансового года, с учетом требований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№ 44-ФЗ и Федерального </t>
    </r>
    <r>
      <rPr>
        <sz val="11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</si>
  <si>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по контрактам (договорам), планируемым к заключению в соответствующем финансовом году, с учетом требований Федерального закона № 44-ФЗ и </t>
  </si>
  <si>
    <t>за счет субсидий, предоставляемых на финансовое обеспечение выполнения муниципального задания</t>
  </si>
  <si>
    <t>1.4.1.1</t>
  </si>
  <si>
    <t>в соответствии с Федеральным законом № 44-ФЗ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</si>
  <si>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</si>
  <si>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</si>
  <si>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за счет субсидий, предоставляемых на осуществление капитальных вложений</t>
  </si>
  <si>
    <t>за счет прочих источников финансового обеспечения</t>
  </si>
  <si>
    <t>1.4.5.1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</si>
  <si>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</si>
  <si>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в том числе по году начала закупки:</t>
  </si>
  <si>
    <r>
      <t xml:space="preserve">                                               (</t>
    </r>
    <r>
      <rPr>
        <sz val="12"/>
        <color theme="1"/>
        <rFont val="Times New Roman"/>
        <family val="1"/>
        <charset val="204"/>
      </rPr>
      <t>подпись</t>
    </r>
    <r>
      <rPr>
        <sz val="14"/>
        <color theme="1"/>
        <rFont val="Times New Roman"/>
        <family val="1"/>
        <charset val="204"/>
      </rPr>
      <t>)           (</t>
    </r>
    <r>
      <rPr>
        <sz val="12"/>
        <color theme="1"/>
        <rFont val="Times New Roman"/>
        <family val="1"/>
        <charset val="204"/>
      </rPr>
      <t>расшифровка подписи</t>
    </r>
    <r>
      <rPr>
        <sz val="14"/>
        <color theme="1"/>
        <rFont val="Times New Roman"/>
        <family val="1"/>
        <charset val="204"/>
      </rPr>
      <t>)</t>
    </r>
  </si>
  <si>
    <r>
      <t xml:space="preserve">                              (</t>
    </r>
    <r>
      <rPr>
        <sz val="12"/>
        <color theme="1"/>
        <rFont val="Times New Roman"/>
        <family val="1"/>
        <charset val="204"/>
      </rPr>
      <t>подпись</t>
    </r>
    <r>
      <rPr>
        <sz val="14"/>
        <color theme="1"/>
        <rFont val="Times New Roman"/>
        <family val="1"/>
        <charset val="204"/>
      </rPr>
      <t>)                 (</t>
    </r>
    <r>
      <rPr>
        <sz val="12"/>
        <color theme="1"/>
        <rFont val="Times New Roman"/>
        <family val="1"/>
        <charset val="204"/>
      </rPr>
      <t>расшифровка подписи</t>
    </r>
    <r>
      <rPr>
        <sz val="14"/>
        <color theme="1"/>
        <rFont val="Times New Roman"/>
        <family val="1"/>
        <charset val="204"/>
      </rPr>
      <t>)</t>
    </r>
  </si>
  <si>
    <t>тел. _________ «__ » _________ 20__ г.</t>
  </si>
  <si>
    <r>
      <t>*</t>
    </r>
    <r>
      <rPr>
        <b/>
        <sz val="10"/>
        <color theme="1"/>
        <rFont val="Times New Roman"/>
        <family val="1"/>
        <charset val="204"/>
      </rPr>
      <t xml:space="preserve"> Для муниципальных бюджетных учреждений.</t>
    </r>
  </si>
  <si>
    <t xml:space="preserve"> составления и утверждения плана финансово-хозяйственной деятельности муниципальных бюджетных учреждений Удомельского городского округа</t>
  </si>
  <si>
    <t>1.1</t>
  </si>
  <si>
    <t>1.2</t>
  </si>
  <si>
    <t>подвоз за счет обл.бюджета</t>
  </si>
  <si>
    <t>подвоз за счет средств УГО</t>
  </si>
  <si>
    <t>питание за счет средств УГО</t>
  </si>
  <si>
    <t>питание за счет обл.бюджета</t>
  </si>
  <si>
    <t>летний отдых за счет УГО</t>
  </si>
  <si>
    <t>летний отдых за счет обл.бюджета</t>
  </si>
  <si>
    <t xml:space="preserve"> </t>
  </si>
  <si>
    <t>1,3</t>
  </si>
  <si>
    <t>1,4</t>
  </si>
  <si>
    <t>1,41</t>
  </si>
  <si>
    <t>1.4.2</t>
  </si>
  <si>
    <t>1.4.3</t>
  </si>
  <si>
    <t>1.4.4</t>
  </si>
  <si>
    <r>
      <t xml:space="preserve"> Заместитель главы Администрации Удомельского городского округа)____________</t>
    </r>
    <r>
      <rPr>
        <u/>
        <sz val="12"/>
        <color theme="1"/>
        <rFont val="Times New Roman"/>
        <family val="1"/>
        <charset val="204"/>
      </rPr>
      <t>Л.Н.Корнилова</t>
    </r>
  </si>
  <si>
    <r>
      <t>Орган, осуществляющий функции и полномочия учредителя_</t>
    </r>
    <r>
      <rPr>
        <u/>
        <sz val="12"/>
        <color theme="1"/>
        <rFont val="Times New Roman"/>
        <family val="1"/>
        <charset val="204"/>
      </rPr>
      <t>Управление образования Администрации Удомельского городского округа</t>
    </r>
    <r>
      <rPr>
        <sz val="12"/>
        <color theme="1"/>
        <rFont val="Times New Roman"/>
        <family val="1"/>
        <charset val="204"/>
      </rPr>
      <t>______________</t>
    </r>
  </si>
  <si>
    <r>
      <t>Директор МБОУ Мстинская СОШ _________</t>
    </r>
    <r>
      <rPr>
        <u/>
        <sz val="12"/>
        <color theme="1"/>
        <rFont val="Times New Roman"/>
        <family val="1"/>
        <charset val="204"/>
      </rPr>
      <t>В.И. Виноградова</t>
    </r>
  </si>
  <si>
    <t>Ц5321</t>
  </si>
  <si>
    <r>
      <t xml:space="preserve">Учреждение </t>
    </r>
    <r>
      <rPr>
        <u/>
        <sz val="12"/>
        <color theme="1"/>
        <rFont val="Times New Roman"/>
        <family val="1"/>
        <charset val="204"/>
      </rPr>
      <t>МБОУ Мстинская СОШ</t>
    </r>
  </si>
  <si>
    <t>Оснащение автобуса, осуществляющих подвоз учащихся.</t>
  </si>
  <si>
    <t>Средство депутатов Законодательного Собрания</t>
  </si>
  <si>
    <t>Субсидия на организацию бесплатного горячего питания</t>
  </si>
  <si>
    <t>Руководитель учреждения   ______________  Виноградова В.И.</t>
  </si>
  <si>
    <t>Исполнитель   ______________  Кочурова Е.В.</t>
  </si>
  <si>
    <r>
      <t xml:space="preserve">  Руководитель Управления образования Администрации Удомельского городского округа  __________</t>
    </r>
    <r>
      <rPr>
        <u/>
        <sz val="12"/>
        <color theme="1"/>
        <rFont val="Times New Roman"/>
        <family val="1"/>
        <charset val="204"/>
      </rPr>
      <t>С.В.Алексеева</t>
    </r>
    <r>
      <rPr>
        <sz val="12"/>
        <color theme="1"/>
        <rFont val="Times New Roman"/>
        <family val="1"/>
        <charset val="204"/>
      </rPr>
      <t>_</t>
    </r>
  </si>
  <si>
    <t>на 2023 г.</t>
  </si>
  <si>
    <t>Услуги по поставке электроэнергии</t>
  </si>
  <si>
    <t>на 2024 г.</t>
  </si>
  <si>
    <t>Капитальный или текущий ремонт</t>
  </si>
  <si>
    <t>Питание детей с ОВЗ</t>
  </si>
  <si>
    <t>2023 г.</t>
  </si>
  <si>
    <r>
      <t>«__30_» _декабря_____________</t>
    </r>
    <r>
      <rPr>
        <u/>
        <sz val="12"/>
        <color theme="1"/>
        <rFont val="Times New Roman"/>
        <family val="1"/>
        <charset val="204"/>
      </rPr>
      <t xml:space="preserve"> 2022</t>
    </r>
    <r>
      <rPr>
        <sz val="12"/>
        <color theme="1"/>
        <rFont val="Times New Roman"/>
        <family val="1"/>
        <charset val="204"/>
      </rPr>
      <t>___ г.</t>
    </r>
  </si>
  <si>
    <r>
      <t xml:space="preserve">                                                  на </t>
    </r>
    <r>
      <rPr>
        <u/>
        <sz val="12"/>
        <color theme="1"/>
        <rFont val="Times New Roman"/>
        <family val="1"/>
        <charset val="204"/>
      </rPr>
      <t>2023</t>
    </r>
    <r>
      <rPr>
        <sz val="12"/>
        <color theme="1"/>
        <rFont val="Times New Roman"/>
        <family val="1"/>
        <charset val="204"/>
      </rPr>
      <t xml:space="preserve"> год и </t>
    </r>
    <r>
      <rPr>
        <u/>
        <sz val="12"/>
        <color theme="1"/>
        <rFont val="Times New Roman"/>
        <family val="1"/>
        <charset val="204"/>
      </rPr>
      <t>2024, 2025</t>
    </r>
  </si>
  <si>
    <r>
      <t>от «30</t>
    </r>
    <r>
      <rPr>
        <u/>
        <sz val="12"/>
        <color theme="1"/>
        <rFont val="Times New Roman"/>
        <family val="1"/>
        <charset val="204"/>
      </rPr>
      <t>__</t>
    </r>
    <r>
      <rPr>
        <sz val="12"/>
        <color theme="1"/>
        <rFont val="Times New Roman"/>
        <family val="1"/>
        <charset val="204"/>
      </rPr>
      <t>» _декабря_________ 2022___ г.</t>
    </r>
  </si>
  <si>
    <t>на 2025 г.</t>
  </si>
  <si>
    <t>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</si>
</sst>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Symbol"/>
      <family val="1"/>
      <charset val="2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0"/>
      <name val="Calibri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0" xfId="0" applyFont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/>
    <xf numFmtId="0" fontId="1" fillId="0" borderId="0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3" xfId="1" applyBorder="1" applyAlignment="1" applyProtection="1">
      <alignment vertical="top" wrapText="1"/>
    </xf>
    <xf numFmtId="0" fontId="8" fillId="0" borderId="1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justify"/>
    </xf>
    <xf numFmtId="49" fontId="3" fillId="0" borderId="6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0" fillId="0" borderId="0" xfId="0" applyNumberFormat="1"/>
    <xf numFmtId="4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12" xfId="0" applyFont="1" applyBorder="1" applyAlignment="1"/>
    <xf numFmtId="0" fontId="3" fillId="0" borderId="1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4" fontId="3" fillId="0" borderId="4" xfId="0" applyNumberFormat="1" applyFont="1" applyBorder="1" applyAlignment="1"/>
    <xf numFmtId="4" fontId="3" fillId="0" borderId="5" xfId="0" applyNumberFormat="1" applyFont="1" applyBorder="1" applyAlignment="1"/>
    <xf numFmtId="4" fontId="3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0" fontId="3" fillId="0" borderId="9" xfId="0" applyFont="1" applyBorder="1" applyAlignment="1"/>
    <xf numFmtId="4" fontId="3" fillId="0" borderId="9" xfId="0" applyNumberFormat="1" applyFont="1" applyBorder="1" applyAlignment="1"/>
    <xf numFmtId="4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/>
    <xf numFmtId="4" fontId="3" fillId="0" borderId="17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9" xfId="0" applyNumberFormat="1" applyFont="1" applyBorder="1" applyAlignment="1">
      <alignment wrapText="1"/>
    </xf>
    <xf numFmtId="4" fontId="3" fillId="0" borderId="19" xfId="0" applyNumberFormat="1" applyFont="1" applyBorder="1" applyAlignment="1">
      <alignment horizontal="center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/>
    <xf numFmtId="0" fontId="13" fillId="0" borderId="0" xfId="1" applyFont="1" applyAlignment="1" applyProtection="1"/>
    <xf numFmtId="0" fontId="14" fillId="0" borderId="0" xfId="0" applyFont="1" applyAlignment="1">
      <alignment horizontal="justify"/>
    </xf>
    <xf numFmtId="0" fontId="12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0" fontId="0" fillId="3" borderId="0" xfId="0" applyFill="1"/>
    <xf numFmtId="0" fontId="3" fillId="3" borderId="6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 wrapText="1"/>
    </xf>
    <xf numFmtId="0" fontId="3" fillId="0" borderId="23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" fontId="3" fillId="0" borderId="9" xfId="0" applyNumberFormat="1" applyFont="1" applyBorder="1" applyAlignment="1">
      <alignment horizontal="center" wrapText="1"/>
    </xf>
    <xf numFmtId="4" fontId="0" fillId="0" borderId="0" xfId="0" applyNumberFormat="1"/>
    <xf numFmtId="0" fontId="5" fillId="0" borderId="0" xfId="1" applyAlignment="1" applyProtection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center" wrapText="1"/>
    </xf>
    <xf numFmtId="4" fontId="3" fillId="0" borderId="6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3" fillId="0" borderId="4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consultantplus://offline/ref=B2A5B796F4CCF59D169F8ACA84F2D2609F1A12A74490E1503A00B91A9699F209B50BC6C576693366410E20C623k339L" TargetMode="External"/><Relationship Id="rId7" Type="http://schemas.openxmlformats.org/officeDocument/2006/relationships/hyperlink" Target="consultantplus://offline/ref=B2A5B796F4CCF59D169F8ACA84F2D2609F1A12A74490E1503A00B91A9699F209B50BC6C576693366410E20C623k339L" TargetMode="External"/><Relationship Id="rId2" Type="http://schemas.openxmlformats.org/officeDocument/2006/relationships/hyperlink" Target="consultantplus://offline/ref=B2A5B796F4CCF59D169F8ACA84F2D2609F1A12A74490E1503A00B91A9699F209B50BC6C576693366410E20C623k339L" TargetMode="External"/><Relationship Id="rId1" Type="http://schemas.openxmlformats.org/officeDocument/2006/relationships/hyperlink" Target="consultantplus://offline/ref=B2A5B796F4CCF59D169F8ACA84F2D2609F1A12A74490E1503A00B91A9699F209B50BC6C576693366410E20C623k339L" TargetMode="External"/><Relationship Id="rId6" Type="http://schemas.openxmlformats.org/officeDocument/2006/relationships/hyperlink" Target="consultantplus://offline/ref=B2A5B796F4CCF59D169F8ACA84F2D2609F1A12A74490E1503A00B91A9699F209B50BC6C576693366410E20C623k339L" TargetMode="External"/><Relationship Id="rId5" Type="http://schemas.openxmlformats.org/officeDocument/2006/relationships/hyperlink" Target="consultantplus://offline/ref=B2A5B796F4CCF59D169F8ACA84F2D2609F1A12A74490E1503A00B91A9699F209B50BC6C576693366410E20C623k339L" TargetMode="External"/><Relationship Id="rId4" Type="http://schemas.openxmlformats.org/officeDocument/2006/relationships/hyperlink" Target="consultantplus://offline/ref=B2A5B796F4CCF59D169F8ACA84F2D2609F1A13AD4297E1503A00B91A9699F209A70B9EC977622C65411B76976665AC86A4A5AA0CAAD70BFAkA39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M15" sqref="M15"/>
    </sheetView>
  </sheetViews>
  <sheetFormatPr defaultRowHeight="15" x14ac:dyDescent="0.25"/>
  <cols>
    <col min="1" max="1" width="33.5703125" customWidth="1"/>
    <col min="2" max="2" width="6.42578125" customWidth="1"/>
    <col min="3" max="3" width="1.140625" hidden="1" customWidth="1"/>
    <col min="4" max="4" width="8.7109375" customWidth="1"/>
    <col min="5" max="5" width="10.5703125" customWidth="1"/>
    <col min="6" max="6" width="13.85546875" customWidth="1"/>
    <col min="7" max="7" width="14.42578125" customWidth="1"/>
    <col min="8" max="8" width="15" customWidth="1"/>
    <col min="9" max="9" width="4.7109375" customWidth="1"/>
    <col min="10" max="12" width="9.140625" customWidth="1"/>
  </cols>
  <sheetData>
    <row r="1" spans="1:11" ht="20.25" customHeight="1" x14ac:dyDescent="0.25">
      <c r="D1" s="105" t="s">
        <v>0</v>
      </c>
      <c r="E1" s="105"/>
      <c r="F1" s="105"/>
      <c r="G1" s="105"/>
      <c r="H1" s="105"/>
      <c r="I1" s="20"/>
      <c r="J1" s="8"/>
      <c r="K1" s="8"/>
    </row>
    <row r="2" spans="1:11" ht="25.5" customHeight="1" x14ac:dyDescent="0.25">
      <c r="D2" s="104" t="s">
        <v>110</v>
      </c>
      <c r="E2" s="104"/>
      <c r="F2" s="104"/>
      <c r="G2" s="104"/>
      <c r="H2" s="104"/>
      <c r="I2" s="19"/>
      <c r="J2" s="8"/>
      <c r="K2" s="8"/>
    </row>
    <row r="3" spans="1:11" ht="42" customHeight="1" x14ac:dyDescent="0.25">
      <c r="A3" s="43"/>
      <c r="D3" s="99" t="s">
        <v>1</v>
      </c>
      <c r="E3" s="99"/>
      <c r="F3" s="99"/>
      <c r="G3" s="99"/>
      <c r="H3" s="99"/>
    </row>
    <row r="4" spans="1:11" ht="18" customHeight="1" x14ac:dyDescent="0.25">
      <c r="A4" s="43"/>
      <c r="D4" s="100"/>
      <c r="E4" s="100"/>
      <c r="F4" s="100"/>
      <c r="G4" s="100"/>
      <c r="H4" s="100"/>
    </row>
    <row r="5" spans="1:11" ht="50.25" customHeight="1" x14ac:dyDescent="0.25">
      <c r="A5" s="43"/>
      <c r="D5" s="98" t="s">
        <v>126</v>
      </c>
      <c r="E5" s="98"/>
      <c r="F5" s="98"/>
      <c r="G5" s="98"/>
      <c r="H5" s="98"/>
    </row>
    <row r="6" spans="1:11" ht="48.75" customHeight="1" x14ac:dyDescent="0.25">
      <c r="A6" s="43"/>
      <c r="D6" s="98" t="s">
        <v>136</v>
      </c>
      <c r="E6" s="98"/>
      <c r="F6" s="98"/>
      <c r="G6" s="98"/>
      <c r="H6" s="98"/>
    </row>
    <row r="7" spans="1:11" ht="43.5" customHeight="1" x14ac:dyDescent="0.25">
      <c r="A7" s="43"/>
      <c r="D7" s="20" t="s">
        <v>128</v>
      </c>
      <c r="E7" s="20"/>
      <c r="F7" s="20"/>
      <c r="G7" s="20"/>
      <c r="H7" s="20"/>
      <c r="I7" s="20"/>
      <c r="J7" s="20"/>
      <c r="K7" s="20"/>
    </row>
    <row r="8" spans="1:11" ht="17.25" customHeight="1" x14ac:dyDescent="0.25">
      <c r="A8" s="43"/>
      <c r="D8" s="101" t="s">
        <v>2</v>
      </c>
      <c r="E8" s="101"/>
      <c r="F8" s="101"/>
      <c r="G8" s="101"/>
      <c r="H8" s="101"/>
    </row>
    <row r="9" spans="1:11" ht="33" hidden="1" customHeight="1" x14ac:dyDescent="0.25">
      <c r="A9" s="43"/>
      <c r="D9" s="62"/>
      <c r="E9" s="62"/>
      <c r="F9" s="62"/>
      <c r="G9" s="62"/>
      <c r="H9" s="62"/>
    </row>
    <row r="10" spans="1:11" ht="0.75" customHeight="1" x14ac:dyDescent="0.25">
      <c r="A10" s="43"/>
      <c r="D10" s="101"/>
      <c r="E10" s="101"/>
      <c r="F10" s="101"/>
      <c r="G10" s="101"/>
      <c r="H10" s="101"/>
    </row>
    <row r="11" spans="1:11" ht="20.25" hidden="1" customHeight="1" x14ac:dyDescent="0.25">
      <c r="A11" s="43"/>
      <c r="D11" s="63"/>
      <c r="E11" s="97"/>
      <c r="F11" s="97"/>
      <c r="G11" s="97"/>
      <c r="H11" s="97"/>
    </row>
    <row r="12" spans="1:11" ht="31.5" customHeight="1" x14ac:dyDescent="0.25">
      <c r="A12" s="43"/>
      <c r="D12" s="63"/>
      <c r="E12" s="97" t="s">
        <v>143</v>
      </c>
      <c r="F12" s="97"/>
      <c r="G12" s="97"/>
      <c r="H12" s="97"/>
    </row>
    <row r="13" spans="1:11" ht="42" customHeight="1" x14ac:dyDescent="0.25">
      <c r="A13" s="20" t="s">
        <v>23</v>
      </c>
      <c r="B13" s="63"/>
      <c r="C13" s="62"/>
      <c r="D13" s="62"/>
      <c r="E13" s="62"/>
      <c r="F13" s="62"/>
      <c r="G13" s="62"/>
      <c r="H13" s="62"/>
    </row>
    <row r="14" spans="1:11" ht="15.75" x14ac:dyDescent="0.25">
      <c r="A14" s="20" t="s">
        <v>144</v>
      </c>
      <c r="B14" s="63"/>
      <c r="C14" s="62"/>
      <c r="D14" s="62"/>
      <c r="E14" s="62"/>
      <c r="F14" s="62"/>
      <c r="G14" s="62"/>
      <c r="H14" s="62"/>
    </row>
    <row r="15" spans="1:11" ht="18" customHeight="1" x14ac:dyDescent="0.25">
      <c r="A15" s="64" t="s">
        <v>24</v>
      </c>
      <c r="B15" s="63"/>
      <c r="C15" s="62"/>
      <c r="D15" s="62"/>
      <c r="E15" s="62"/>
      <c r="F15" s="62"/>
      <c r="G15" s="62"/>
      <c r="H15" s="62"/>
    </row>
    <row r="16" spans="1:11" ht="18.75" customHeight="1" x14ac:dyDescent="0.25">
      <c r="A16" s="65"/>
      <c r="B16" s="62"/>
      <c r="C16" s="62"/>
      <c r="D16" s="62"/>
      <c r="E16" s="62"/>
      <c r="F16" s="66"/>
      <c r="G16" s="75"/>
      <c r="H16" s="67" t="s">
        <v>3</v>
      </c>
    </row>
    <row r="17" spans="1:15" ht="15.75" hidden="1" x14ac:dyDescent="0.25">
      <c r="A17" s="65"/>
      <c r="B17" s="62"/>
      <c r="C17" s="62"/>
      <c r="D17" s="62"/>
      <c r="E17" s="62"/>
      <c r="F17" s="62"/>
      <c r="G17" s="76"/>
      <c r="H17" s="68"/>
    </row>
    <row r="18" spans="1:15" ht="15.75" hidden="1" x14ac:dyDescent="0.25">
      <c r="A18" s="45"/>
      <c r="B18" s="62"/>
      <c r="C18" s="62"/>
      <c r="D18" s="62"/>
      <c r="E18" s="62"/>
      <c r="F18" s="44"/>
      <c r="G18" s="77"/>
      <c r="H18" s="22" t="s">
        <v>3</v>
      </c>
    </row>
    <row r="19" spans="1:15" ht="18.75" customHeight="1" x14ac:dyDescent="0.25">
      <c r="A19" s="101" t="s">
        <v>145</v>
      </c>
      <c r="B19" s="101"/>
      <c r="C19" s="62"/>
      <c r="D19" s="62"/>
      <c r="E19" s="62"/>
      <c r="F19" s="44"/>
      <c r="G19" s="44" t="s">
        <v>4</v>
      </c>
      <c r="H19" s="74">
        <v>44925</v>
      </c>
    </row>
    <row r="20" spans="1:15" ht="19.5" customHeight="1" x14ac:dyDescent="0.25">
      <c r="A20" s="1"/>
      <c r="B20" s="62"/>
      <c r="C20" s="62"/>
      <c r="D20" s="62"/>
      <c r="E20" s="9"/>
      <c r="F20" s="110" t="s">
        <v>5</v>
      </c>
      <c r="G20" s="111"/>
      <c r="H20" s="22" t="s">
        <v>129</v>
      </c>
    </row>
    <row r="21" spans="1:15" ht="31.5" customHeight="1" x14ac:dyDescent="0.25">
      <c r="A21" s="98" t="s">
        <v>127</v>
      </c>
      <c r="B21" s="98"/>
      <c r="C21" s="98"/>
      <c r="D21" s="98"/>
      <c r="E21" s="98"/>
      <c r="F21" s="44"/>
      <c r="G21" s="44" t="s">
        <v>6</v>
      </c>
      <c r="H21" s="22">
        <v>929</v>
      </c>
    </row>
    <row r="22" spans="1:15" ht="21" customHeight="1" x14ac:dyDescent="0.25">
      <c r="A22" s="98"/>
      <c r="B22" s="98"/>
      <c r="C22" s="98"/>
      <c r="D22" s="98"/>
      <c r="E22" s="98"/>
      <c r="F22" s="110" t="s">
        <v>5</v>
      </c>
      <c r="G22" s="111"/>
      <c r="H22" s="22">
        <v>929</v>
      </c>
      <c r="O22" t="s">
        <v>119</v>
      </c>
    </row>
    <row r="23" spans="1:15" ht="15.75" x14ac:dyDescent="0.25">
      <c r="A23" s="1"/>
      <c r="B23" s="62"/>
      <c r="C23" s="62"/>
      <c r="D23" s="62"/>
      <c r="E23" s="62"/>
      <c r="F23" s="44"/>
      <c r="G23" s="44" t="s">
        <v>7</v>
      </c>
      <c r="H23" s="22">
        <v>6916009893</v>
      </c>
    </row>
    <row r="24" spans="1:15" ht="20.25" customHeight="1" x14ac:dyDescent="0.25">
      <c r="A24" s="98" t="s">
        <v>130</v>
      </c>
      <c r="B24" s="98"/>
      <c r="C24" s="98"/>
      <c r="D24" s="98"/>
      <c r="E24" s="98"/>
      <c r="F24" s="98"/>
      <c r="G24" s="44" t="s">
        <v>8</v>
      </c>
      <c r="H24" s="22">
        <v>691601001</v>
      </c>
    </row>
    <row r="25" spans="1:15" ht="20.25" customHeight="1" x14ac:dyDescent="0.25">
      <c r="A25" s="98"/>
      <c r="B25" s="98"/>
      <c r="C25" s="98"/>
      <c r="D25" s="98"/>
      <c r="E25" s="98"/>
      <c r="F25" s="98"/>
      <c r="G25" s="44" t="s">
        <v>10</v>
      </c>
      <c r="H25" s="22">
        <v>384</v>
      </c>
    </row>
    <row r="26" spans="1:15" ht="15.75" x14ac:dyDescent="0.25">
      <c r="A26" s="98"/>
      <c r="B26" s="98"/>
      <c r="C26" s="98"/>
      <c r="D26" s="98"/>
    </row>
    <row r="27" spans="1:15" ht="16.5" thickBot="1" x14ac:dyDescent="0.3">
      <c r="A27" s="98" t="s">
        <v>9</v>
      </c>
      <c r="B27" s="98"/>
      <c r="C27" s="98"/>
      <c r="D27" s="98"/>
      <c r="E27" s="62"/>
      <c r="F27" s="62"/>
      <c r="G27" s="62"/>
      <c r="H27" s="62"/>
    </row>
    <row r="28" spans="1:15" ht="16.5" thickBot="1" x14ac:dyDescent="0.3">
      <c r="A28" s="69" t="s">
        <v>12</v>
      </c>
      <c r="B28" s="102" t="s">
        <v>14</v>
      </c>
      <c r="C28" s="102" t="s">
        <v>15</v>
      </c>
      <c r="D28" s="102" t="s">
        <v>16</v>
      </c>
      <c r="E28" s="107" t="s">
        <v>17</v>
      </c>
      <c r="F28" s="108"/>
      <c r="G28" s="108"/>
      <c r="H28" s="109"/>
    </row>
    <row r="29" spans="1:15" ht="31.5" x14ac:dyDescent="0.25">
      <c r="A29" s="70" t="s">
        <v>13</v>
      </c>
      <c r="B29" s="106"/>
      <c r="C29" s="106"/>
      <c r="D29" s="106"/>
      <c r="E29" s="71" t="s">
        <v>18</v>
      </c>
      <c r="F29" s="71" t="s">
        <v>18</v>
      </c>
      <c r="G29" s="71" t="s">
        <v>18</v>
      </c>
      <c r="H29" s="102" t="s">
        <v>21</v>
      </c>
    </row>
    <row r="30" spans="1:15" ht="48" thickBot="1" x14ac:dyDescent="0.3">
      <c r="A30" s="72"/>
      <c r="B30" s="103"/>
      <c r="C30" s="103"/>
      <c r="D30" s="103"/>
      <c r="E30" s="73" t="s">
        <v>19</v>
      </c>
      <c r="F30" s="73" t="s">
        <v>20</v>
      </c>
      <c r="G30" s="73" t="s">
        <v>20</v>
      </c>
      <c r="H30" s="103"/>
    </row>
    <row r="33" spans="1:8" x14ac:dyDescent="0.25">
      <c r="A33" s="96" t="s">
        <v>22</v>
      </c>
      <c r="B33" s="96"/>
      <c r="C33" s="96"/>
      <c r="D33" s="96"/>
      <c r="E33" s="96"/>
      <c r="F33" s="96"/>
      <c r="G33" s="96"/>
      <c r="H33" s="96"/>
    </row>
    <row r="34" spans="1:8" x14ac:dyDescent="0.25">
      <c r="A34" s="7"/>
    </row>
  </sheetData>
  <mergeCells count="23">
    <mergeCell ref="D2:H2"/>
    <mergeCell ref="D1:H1"/>
    <mergeCell ref="B28:B30"/>
    <mergeCell ref="C28:C30"/>
    <mergeCell ref="D28:D30"/>
    <mergeCell ref="A19:B19"/>
    <mergeCell ref="E28:H28"/>
    <mergeCell ref="F20:G20"/>
    <mergeCell ref="F22:G22"/>
    <mergeCell ref="A21:E22"/>
    <mergeCell ref="A26:D26"/>
    <mergeCell ref="A27:D27"/>
    <mergeCell ref="A33:H33"/>
    <mergeCell ref="E11:H11"/>
    <mergeCell ref="D5:H5"/>
    <mergeCell ref="D3:H3"/>
    <mergeCell ref="D4:H4"/>
    <mergeCell ref="D6:H6"/>
    <mergeCell ref="E12:H12"/>
    <mergeCell ref="D10:H10"/>
    <mergeCell ref="D8:H8"/>
    <mergeCell ref="H29:H30"/>
    <mergeCell ref="A24:F25"/>
  </mergeCells>
  <hyperlinks>
    <hyperlink ref="A15" location="_ftn1" display="_ftn1"/>
    <hyperlink ref="A33" location="_ftnref1" display="_ftnref1"/>
  </hyperlinks>
  <pageMargins left="3.937007874015748E-2" right="3.937007874015748E-2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J34" sqref="J34"/>
    </sheetView>
  </sheetViews>
  <sheetFormatPr defaultRowHeight="15" x14ac:dyDescent="0.25"/>
  <cols>
    <col min="1" max="1" width="37.7109375" customWidth="1"/>
    <col min="5" max="5" width="12.5703125" bestFit="1" customWidth="1"/>
    <col min="6" max="6" width="13" customWidth="1"/>
    <col min="7" max="7" width="12.7109375" customWidth="1"/>
    <col min="8" max="8" width="6.140625" customWidth="1"/>
    <col min="11" max="11" width="10" bestFit="1" customWidth="1"/>
  </cols>
  <sheetData>
    <row r="1" spans="1:10" ht="16.5" thickBot="1" x14ac:dyDescent="0.3">
      <c r="A1" s="116" t="s">
        <v>11</v>
      </c>
      <c r="B1" s="116"/>
      <c r="C1" s="116"/>
      <c r="D1" s="116"/>
      <c r="E1" s="116"/>
      <c r="F1" s="116"/>
      <c r="G1" s="116"/>
      <c r="H1" s="116"/>
    </row>
    <row r="2" spans="1:10" ht="29.25" customHeight="1" thickBot="1" x14ac:dyDescent="0.3">
      <c r="A2" s="2" t="s">
        <v>12</v>
      </c>
      <c r="B2" s="117" t="s">
        <v>14</v>
      </c>
      <c r="C2" s="117" t="s">
        <v>15</v>
      </c>
      <c r="D2" s="117" t="s">
        <v>16</v>
      </c>
      <c r="E2" s="120" t="s">
        <v>17</v>
      </c>
      <c r="F2" s="121"/>
      <c r="G2" s="121"/>
      <c r="H2" s="122"/>
    </row>
    <row r="3" spans="1:10" x14ac:dyDescent="0.25">
      <c r="A3" s="3" t="s">
        <v>13</v>
      </c>
      <c r="B3" s="118"/>
      <c r="C3" s="118"/>
      <c r="D3" s="118"/>
      <c r="E3" s="5" t="s">
        <v>137</v>
      </c>
      <c r="F3" s="5" t="s">
        <v>139</v>
      </c>
      <c r="G3" s="5" t="s">
        <v>146</v>
      </c>
      <c r="H3" s="117" t="s">
        <v>21</v>
      </c>
    </row>
    <row r="4" spans="1:10" ht="45.75" thickBot="1" x14ac:dyDescent="0.3">
      <c r="A4" s="4"/>
      <c r="B4" s="119"/>
      <c r="C4" s="119"/>
      <c r="D4" s="119"/>
      <c r="E4" s="6" t="s">
        <v>19</v>
      </c>
      <c r="F4" s="6" t="s">
        <v>20</v>
      </c>
      <c r="G4" s="6" t="s">
        <v>20</v>
      </c>
      <c r="H4" s="119"/>
    </row>
    <row r="5" spans="1:10" ht="15.75" thickBot="1" x14ac:dyDescent="0.3">
      <c r="A5" s="10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</row>
    <row r="6" spans="1:10" ht="30.75" thickBot="1" x14ac:dyDescent="0.3">
      <c r="A6" s="11" t="s">
        <v>25</v>
      </c>
      <c r="B6" s="12">
        <v>1</v>
      </c>
      <c r="C6" s="12" t="s">
        <v>26</v>
      </c>
      <c r="D6" s="12" t="s">
        <v>26</v>
      </c>
      <c r="E6" s="27"/>
      <c r="F6" s="27"/>
      <c r="G6" s="27"/>
      <c r="H6" s="27"/>
    </row>
    <row r="7" spans="1:10" ht="30.75" thickBot="1" x14ac:dyDescent="0.3">
      <c r="A7" s="11" t="s">
        <v>27</v>
      </c>
      <c r="B7" s="12">
        <v>2</v>
      </c>
      <c r="C7" s="12" t="s">
        <v>26</v>
      </c>
      <c r="D7" s="12" t="s">
        <v>26</v>
      </c>
      <c r="E7" s="27"/>
      <c r="F7" s="27"/>
      <c r="G7" s="27"/>
      <c r="H7" s="27"/>
    </row>
    <row r="8" spans="1:10" ht="15.75" thickBot="1" x14ac:dyDescent="0.3">
      <c r="A8" s="78" t="s">
        <v>28</v>
      </c>
      <c r="B8" s="79">
        <v>1000</v>
      </c>
      <c r="C8" s="79"/>
      <c r="D8" s="79"/>
      <c r="E8" s="80">
        <f>E12+E17+E19</f>
        <v>13547511</v>
      </c>
      <c r="F8" s="80">
        <f>F12+F17+F19</f>
        <v>13509511</v>
      </c>
      <c r="G8" s="80">
        <f>G12+G17+G19</f>
        <v>13391561</v>
      </c>
      <c r="H8" s="80"/>
    </row>
    <row r="9" spans="1:10" x14ac:dyDescent="0.25">
      <c r="A9" s="13" t="s">
        <v>29</v>
      </c>
      <c r="B9" s="114">
        <v>1100</v>
      </c>
      <c r="C9" s="114">
        <v>120</v>
      </c>
      <c r="D9" s="114" t="s">
        <v>26</v>
      </c>
      <c r="E9" s="112"/>
      <c r="F9" s="112"/>
      <c r="G9" s="112"/>
      <c r="H9" s="112"/>
      <c r="J9" s="81"/>
    </row>
    <row r="10" spans="1:10" ht="15.75" thickBot="1" x14ac:dyDescent="0.3">
      <c r="A10" s="11" t="s">
        <v>30</v>
      </c>
      <c r="B10" s="115"/>
      <c r="C10" s="115"/>
      <c r="D10" s="115"/>
      <c r="E10" s="113"/>
      <c r="F10" s="113"/>
      <c r="G10" s="113"/>
      <c r="H10" s="113"/>
    </row>
    <row r="11" spans="1:10" ht="15.75" thickBot="1" x14ac:dyDescent="0.3">
      <c r="A11" s="11" t="s">
        <v>29</v>
      </c>
      <c r="B11" s="12">
        <v>1110</v>
      </c>
      <c r="C11" s="12"/>
      <c r="D11" s="12"/>
      <c r="E11" s="27"/>
      <c r="F11" s="27"/>
      <c r="G11" s="27"/>
      <c r="H11" s="27"/>
    </row>
    <row r="12" spans="1:10" ht="30.75" thickBot="1" x14ac:dyDescent="0.3">
      <c r="A12" s="82" t="s">
        <v>31</v>
      </c>
      <c r="B12" s="83">
        <v>1200</v>
      </c>
      <c r="C12" s="83">
        <v>130</v>
      </c>
      <c r="D12" s="83" t="s">
        <v>26</v>
      </c>
      <c r="E12" s="84">
        <f>E13+59611</f>
        <v>10716511</v>
      </c>
      <c r="F12" s="84">
        <f>F13+59611</f>
        <v>10716511</v>
      </c>
      <c r="G12" s="84">
        <f>G13+59611</f>
        <v>10716511</v>
      </c>
      <c r="H12" s="84"/>
    </row>
    <row r="13" spans="1:10" x14ac:dyDescent="0.25">
      <c r="A13" s="13" t="s">
        <v>29</v>
      </c>
      <c r="B13" s="114">
        <v>1210</v>
      </c>
      <c r="C13" s="114">
        <v>130</v>
      </c>
      <c r="D13" s="114" t="s">
        <v>26</v>
      </c>
      <c r="E13" s="112">
        <f>5560500+4236400+860000</f>
        <v>10656900</v>
      </c>
      <c r="F13" s="112">
        <f>10656900</f>
        <v>10656900</v>
      </c>
      <c r="G13" s="112">
        <f>10656900</f>
        <v>10656900</v>
      </c>
      <c r="H13" s="112"/>
    </row>
    <row r="14" spans="1:10" ht="30.75" thickBot="1" x14ac:dyDescent="0.3">
      <c r="A14" s="11" t="s">
        <v>32</v>
      </c>
      <c r="B14" s="115"/>
      <c r="C14" s="115"/>
      <c r="D14" s="115"/>
      <c r="E14" s="113"/>
      <c r="F14" s="113"/>
      <c r="G14" s="113"/>
      <c r="H14" s="113"/>
    </row>
    <row r="15" spans="1:10" ht="30.75" thickBot="1" x14ac:dyDescent="0.3">
      <c r="A15" s="11" t="s">
        <v>33</v>
      </c>
      <c r="B15" s="12">
        <v>1300</v>
      </c>
      <c r="C15" s="12">
        <v>140</v>
      </c>
      <c r="D15" s="12" t="s">
        <v>26</v>
      </c>
      <c r="E15" s="27"/>
      <c r="F15" s="27"/>
      <c r="G15" s="27"/>
      <c r="H15" s="27"/>
    </row>
    <row r="16" spans="1:10" ht="15.75" thickBot="1" x14ac:dyDescent="0.3">
      <c r="A16" s="11" t="s">
        <v>29</v>
      </c>
      <c r="B16" s="12">
        <v>1310</v>
      </c>
      <c r="C16" s="12">
        <v>140</v>
      </c>
      <c r="D16" s="12" t="s">
        <v>26</v>
      </c>
      <c r="E16" s="27"/>
      <c r="F16" s="27"/>
      <c r="G16" s="27"/>
      <c r="H16" s="27"/>
    </row>
    <row r="17" spans="1:11" ht="30.75" thickBot="1" x14ac:dyDescent="0.3">
      <c r="A17" s="11" t="s">
        <v>34</v>
      </c>
      <c r="B17" s="12">
        <v>1400</v>
      </c>
      <c r="C17" s="12">
        <v>150</v>
      </c>
      <c r="D17" s="12" t="s">
        <v>26</v>
      </c>
      <c r="E17" s="27"/>
      <c r="F17" s="27"/>
      <c r="G17" s="27"/>
      <c r="H17" s="27"/>
    </row>
    <row r="18" spans="1:11" ht="15.75" thickBot="1" x14ac:dyDescent="0.3">
      <c r="A18" s="11" t="s">
        <v>29</v>
      </c>
      <c r="B18" s="12"/>
      <c r="C18" s="12"/>
      <c r="D18" s="12"/>
      <c r="E18" s="27"/>
      <c r="F18" s="27"/>
      <c r="G18" s="27"/>
      <c r="H18" s="27"/>
    </row>
    <row r="19" spans="1:11" ht="15.75" thickBot="1" x14ac:dyDescent="0.3">
      <c r="A19" s="82" t="s">
        <v>35</v>
      </c>
      <c r="B19" s="83">
        <v>1500</v>
      </c>
      <c r="C19" s="83">
        <v>180</v>
      </c>
      <c r="D19" s="83" t="s">
        <v>26</v>
      </c>
      <c r="E19" s="85">
        <f>E20</f>
        <v>2831000</v>
      </c>
      <c r="F19" s="85">
        <f>F20</f>
        <v>2793000</v>
      </c>
      <c r="G19" s="85">
        <f>G20</f>
        <v>2675050</v>
      </c>
      <c r="H19" s="85"/>
    </row>
    <row r="20" spans="1:11" x14ac:dyDescent="0.25">
      <c r="A20" s="13" t="s">
        <v>29</v>
      </c>
      <c r="B20" s="114">
        <v>1510</v>
      </c>
      <c r="C20" s="114">
        <v>180</v>
      </c>
      <c r="D20" s="114" t="s">
        <v>26</v>
      </c>
      <c r="E20" s="112">
        <f>E24+E25+E30+E31+E34</f>
        <v>2831000</v>
      </c>
      <c r="F20" s="112">
        <f>F24+F25+F30+F32+F34</f>
        <v>2793000</v>
      </c>
      <c r="G20" s="112">
        <f>G24+G25+G30</f>
        <v>2675050</v>
      </c>
      <c r="H20" s="112">
        <f>H24+H25+H26+H27+H28+H29</f>
        <v>0</v>
      </c>
    </row>
    <row r="21" spans="1:11" ht="15.75" thickBot="1" x14ac:dyDescent="0.3">
      <c r="A21" s="11" t="s">
        <v>36</v>
      </c>
      <c r="B21" s="115"/>
      <c r="C21" s="115"/>
      <c r="D21" s="115"/>
      <c r="E21" s="113"/>
      <c r="F21" s="113"/>
      <c r="G21" s="113"/>
      <c r="H21" s="113"/>
    </row>
    <row r="22" spans="1:11" x14ac:dyDescent="0.25">
      <c r="A22" s="13" t="s">
        <v>37</v>
      </c>
      <c r="B22" s="31"/>
      <c r="C22" s="33"/>
      <c r="D22" s="33"/>
      <c r="E22" s="29"/>
      <c r="F22" s="35"/>
      <c r="G22" s="35"/>
      <c r="H22" s="37"/>
    </row>
    <row r="23" spans="1:11" ht="45.75" thickBot="1" x14ac:dyDescent="0.3">
      <c r="A23" s="13" t="s">
        <v>38</v>
      </c>
      <c r="B23" s="32"/>
      <c r="C23" s="34"/>
      <c r="D23" s="34"/>
      <c r="E23" s="30"/>
      <c r="F23" s="36"/>
      <c r="G23" s="36"/>
      <c r="H23" s="38"/>
    </row>
    <row r="24" spans="1:11" x14ac:dyDescent="0.25">
      <c r="A24" s="54" t="s">
        <v>114</v>
      </c>
      <c r="B24" s="55"/>
      <c r="C24" s="56"/>
      <c r="D24" s="57"/>
      <c r="E24" s="48">
        <v>1916500</v>
      </c>
      <c r="F24" s="49">
        <v>1916500</v>
      </c>
      <c r="G24" s="49">
        <v>1916500</v>
      </c>
      <c r="H24" s="50"/>
      <c r="J24" t="s">
        <v>119</v>
      </c>
    </row>
    <row r="25" spans="1:11" ht="15" customHeight="1" x14ac:dyDescent="0.25">
      <c r="A25" s="54" t="s">
        <v>113</v>
      </c>
      <c r="B25" s="58"/>
      <c r="C25" s="39"/>
      <c r="D25" s="59"/>
      <c r="E25" s="51">
        <v>573000</v>
      </c>
      <c r="F25" s="40">
        <v>573000</v>
      </c>
      <c r="G25" s="40">
        <f>F25</f>
        <v>573000</v>
      </c>
      <c r="H25" s="52"/>
    </row>
    <row r="26" spans="1:11" ht="15" customHeight="1" x14ac:dyDescent="0.25">
      <c r="A26" s="54" t="s">
        <v>115</v>
      </c>
      <c r="B26" s="60"/>
      <c r="C26" s="21"/>
      <c r="D26" s="61"/>
      <c r="E26" s="51"/>
      <c r="F26" s="41"/>
      <c r="G26" s="41"/>
      <c r="H26" s="53"/>
    </row>
    <row r="27" spans="1:11" ht="15" customHeight="1" x14ac:dyDescent="0.25">
      <c r="A27" s="54" t="s">
        <v>116</v>
      </c>
      <c r="B27" s="60"/>
      <c r="C27" s="21"/>
      <c r="D27" s="61"/>
      <c r="E27" s="51"/>
      <c r="F27" s="41"/>
      <c r="G27" s="41"/>
      <c r="H27" s="53"/>
    </row>
    <row r="28" spans="1:11" ht="15" customHeight="1" x14ac:dyDescent="0.25">
      <c r="A28" s="54" t="s">
        <v>117</v>
      </c>
      <c r="B28" s="60"/>
      <c r="C28" s="21"/>
      <c r="D28" s="61"/>
      <c r="E28" s="51"/>
      <c r="F28" s="41"/>
      <c r="G28" s="41"/>
      <c r="H28" s="53"/>
    </row>
    <row r="29" spans="1:11" ht="15" customHeight="1" x14ac:dyDescent="0.25">
      <c r="A29" s="92" t="s">
        <v>118</v>
      </c>
      <c r="B29" s="86"/>
      <c r="C29" s="87"/>
      <c r="D29" s="88"/>
      <c r="E29" s="89"/>
      <c r="F29" s="90"/>
      <c r="G29" s="90"/>
      <c r="H29" s="91"/>
    </row>
    <row r="30" spans="1:11" ht="30" customHeight="1" x14ac:dyDescent="0.25">
      <c r="A30" s="93" t="s">
        <v>133</v>
      </c>
      <c r="B30" s="21"/>
      <c r="C30" s="21"/>
      <c r="D30" s="21"/>
      <c r="E30" s="94">
        <v>192000</v>
      </c>
      <c r="F30" s="41">
        <v>192000</v>
      </c>
      <c r="G30" s="41">
        <v>185550</v>
      </c>
      <c r="H30" s="94"/>
      <c r="K30" s="95">
        <f>E30+E31+E34</f>
        <v>341500</v>
      </c>
    </row>
    <row r="31" spans="1:11" ht="30" customHeight="1" x14ac:dyDescent="0.25">
      <c r="A31" s="93" t="s">
        <v>140</v>
      </c>
      <c r="B31" s="21"/>
      <c r="C31" s="21"/>
      <c r="D31" s="21"/>
      <c r="E31" s="94">
        <v>73000</v>
      </c>
      <c r="F31" s="41"/>
      <c r="G31" s="41"/>
      <c r="H31" s="94"/>
    </row>
    <row r="32" spans="1:11" ht="30" customHeight="1" x14ac:dyDescent="0.25">
      <c r="A32" s="93" t="s">
        <v>131</v>
      </c>
      <c r="B32" s="21"/>
      <c r="C32" s="21"/>
      <c r="D32" s="21"/>
      <c r="E32" s="94"/>
      <c r="F32" s="41">
        <v>35000</v>
      </c>
      <c r="G32" s="41"/>
      <c r="H32" s="94"/>
    </row>
    <row r="33" spans="1:8" ht="30" customHeight="1" x14ac:dyDescent="0.25">
      <c r="A33" s="93" t="s">
        <v>132</v>
      </c>
      <c r="B33" s="21"/>
      <c r="C33" s="21"/>
      <c r="D33" s="21"/>
      <c r="E33" s="94"/>
      <c r="F33" s="41"/>
      <c r="G33" s="41"/>
      <c r="H33" s="94"/>
    </row>
    <row r="34" spans="1:8" ht="24.75" customHeight="1" x14ac:dyDescent="0.25">
      <c r="A34" s="93" t="s">
        <v>141</v>
      </c>
      <c r="B34" s="21"/>
      <c r="C34" s="21"/>
      <c r="D34" s="21"/>
      <c r="E34" s="94">
        <v>76500</v>
      </c>
      <c r="F34" s="41">
        <v>76500</v>
      </c>
      <c r="G34" s="41"/>
      <c r="H34" s="94"/>
    </row>
    <row r="35" spans="1:8" ht="30.75" thickBot="1" x14ac:dyDescent="0.3">
      <c r="A35" s="11" t="s">
        <v>40</v>
      </c>
      <c r="B35" s="12">
        <v>1520</v>
      </c>
      <c r="C35" s="12">
        <v>180</v>
      </c>
      <c r="D35" s="12" t="s">
        <v>26</v>
      </c>
      <c r="E35" s="27"/>
      <c r="F35" s="27"/>
      <c r="G35" s="27"/>
      <c r="H35" s="27"/>
    </row>
    <row r="36" spans="1:8" ht="15.75" thickBot="1" x14ac:dyDescent="0.3">
      <c r="A36" s="11" t="s">
        <v>37</v>
      </c>
      <c r="B36" s="12"/>
      <c r="C36" s="12"/>
      <c r="D36" s="12"/>
      <c r="E36" s="27"/>
      <c r="F36" s="27"/>
      <c r="G36" s="27"/>
      <c r="H36" s="27"/>
    </row>
    <row r="37" spans="1:8" ht="45.75" thickBot="1" x14ac:dyDescent="0.3">
      <c r="A37" s="11" t="s">
        <v>38</v>
      </c>
      <c r="B37" s="12"/>
      <c r="C37" s="12"/>
      <c r="D37" s="12"/>
      <c r="E37" s="27"/>
      <c r="F37" s="27"/>
      <c r="G37" s="27"/>
      <c r="H37" s="27"/>
    </row>
    <row r="38" spans="1:8" ht="15.75" thickBot="1" x14ac:dyDescent="0.3">
      <c r="A38" s="11" t="s">
        <v>39</v>
      </c>
      <c r="B38" s="6"/>
      <c r="C38" s="6"/>
      <c r="D38" s="6"/>
      <c r="E38" s="28"/>
      <c r="F38" s="28"/>
      <c r="G38" s="28"/>
      <c r="H38" s="28"/>
    </row>
    <row r="39" spans="1:8" ht="15.75" thickBot="1" x14ac:dyDescent="0.3">
      <c r="A39" s="11" t="s">
        <v>41</v>
      </c>
      <c r="B39" s="12">
        <v>1900</v>
      </c>
      <c r="C39" s="12"/>
      <c r="D39" s="12"/>
      <c r="E39" s="27"/>
      <c r="F39" s="27"/>
      <c r="G39" s="27"/>
      <c r="H39" s="27"/>
    </row>
    <row r="40" spans="1:8" ht="15.75" thickBot="1" x14ac:dyDescent="0.3">
      <c r="A40" s="11" t="s">
        <v>29</v>
      </c>
      <c r="B40" s="12"/>
      <c r="C40" s="12"/>
      <c r="D40" s="12"/>
      <c r="E40" s="27"/>
      <c r="F40" s="27"/>
      <c r="G40" s="27"/>
      <c r="H40" s="27"/>
    </row>
    <row r="41" spans="1:8" ht="15.75" thickBot="1" x14ac:dyDescent="0.3">
      <c r="A41" s="11" t="s">
        <v>42</v>
      </c>
      <c r="B41" s="12">
        <v>1980</v>
      </c>
      <c r="C41" s="12" t="s">
        <v>26</v>
      </c>
      <c r="D41" s="12"/>
      <c r="E41" s="27"/>
      <c r="F41" s="27"/>
      <c r="G41" s="27"/>
      <c r="H41" s="27"/>
    </row>
    <row r="42" spans="1:8" x14ac:dyDescent="0.25">
      <c r="A42" s="13" t="s">
        <v>37</v>
      </c>
      <c r="B42" s="114">
        <v>1981</v>
      </c>
      <c r="C42" s="114">
        <v>510</v>
      </c>
      <c r="D42" s="114" t="s">
        <v>26</v>
      </c>
      <c r="E42" s="112"/>
      <c r="F42" s="112"/>
      <c r="G42" s="112"/>
      <c r="H42" s="112" t="s">
        <v>26</v>
      </c>
    </row>
    <row r="43" spans="1:8" ht="45.75" thickBot="1" x14ac:dyDescent="0.3">
      <c r="A43" s="11" t="s">
        <v>43</v>
      </c>
      <c r="B43" s="115"/>
      <c r="C43" s="115"/>
      <c r="D43" s="115"/>
      <c r="E43" s="113"/>
      <c r="F43" s="113"/>
      <c r="G43" s="113"/>
      <c r="H43" s="113"/>
    </row>
    <row r="44" spans="1:8" ht="15.75" thickBot="1" x14ac:dyDescent="0.3">
      <c r="A44" s="11"/>
      <c r="B44" s="12"/>
      <c r="C44" s="12"/>
      <c r="D44" s="12"/>
      <c r="E44" s="27"/>
      <c r="F44" s="27"/>
      <c r="G44" s="27"/>
      <c r="H44" s="27"/>
    </row>
    <row r="45" spans="1:8" ht="15.75" thickBot="1" x14ac:dyDescent="0.3">
      <c r="A45" s="82" t="s">
        <v>44</v>
      </c>
      <c r="B45" s="83">
        <v>2000</v>
      </c>
      <c r="C45" s="83" t="s">
        <v>26</v>
      </c>
      <c r="D45" s="83"/>
      <c r="E45" s="85">
        <f>E46+E74</f>
        <v>13547511</v>
      </c>
      <c r="F45" s="85">
        <f>F46+F74</f>
        <v>13509511</v>
      </c>
      <c r="G45" s="85">
        <f>G46+G74</f>
        <v>13391561</v>
      </c>
      <c r="H45" s="85"/>
    </row>
    <row r="46" spans="1:8" x14ac:dyDescent="0.25">
      <c r="A46" s="13" t="s">
        <v>29</v>
      </c>
      <c r="B46" s="114">
        <v>2100</v>
      </c>
      <c r="C46" s="114" t="s">
        <v>26</v>
      </c>
      <c r="D46" s="114"/>
      <c r="E46" s="112">
        <f>E48+E53</f>
        <v>7905500</v>
      </c>
      <c r="F46" s="112">
        <f>F53+F48</f>
        <v>7905500</v>
      </c>
      <c r="G46" s="112">
        <f>G48+G53</f>
        <v>7905500</v>
      </c>
      <c r="H46" s="112" t="s">
        <v>26</v>
      </c>
    </row>
    <row r="47" spans="1:8" ht="15.75" thickBot="1" x14ac:dyDescent="0.3">
      <c r="A47" s="11" t="s">
        <v>45</v>
      </c>
      <c r="B47" s="115"/>
      <c r="C47" s="115"/>
      <c r="D47" s="115"/>
      <c r="E47" s="113"/>
      <c r="F47" s="113"/>
      <c r="G47" s="113"/>
      <c r="H47" s="113"/>
    </row>
    <row r="48" spans="1:8" x14ac:dyDescent="0.25">
      <c r="A48" s="13" t="s">
        <v>29</v>
      </c>
      <c r="B48" s="114">
        <v>2110</v>
      </c>
      <c r="C48" s="114">
        <v>111</v>
      </c>
      <c r="D48" s="114" t="s">
        <v>26</v>
      </c>
      <c r="E48" s="112">
        <f>2231336+3179950+660500</f>
        <v>6071786</v>
      </c>
      <c r="F48" s="112">
        <v>6071786</v>
      </c>
      <c r="G48" s="112">
        <v>6071786</v>
      </c>
      <c r="H48" s="112" t="s">
        <v>26</v>
      </c>
    </row>
    <row r="49" spans="1:10" ht="15.75" thickBot="1" x14ac:dyDescent="0.3">
      <c r="A49" s="11" t="s">
        <v>46</v>
      </c>
      <c r="B49" s="115"/>
      <c r="C49" s="115"/>
      <c r="D49" s="115"/>
      <c r="E49" s="113"/>
      <c r="F49" s="113"/>
      <c r="G49" s="113"/>
      <c r="H49" s="113"/>
    </row>
    <row r="50" spans="1:10" ht="30.75" thickBot="1" x14ac:dyDescent="0.3">
      <c r="A50" s="11" t="s">
        <v>47</v>
      </c>
      <c r="B50" s="12">
        <v>2120</v>
      </c>
      <c r="C50" s="12">
        <v>112</v>
      </c>
      <c r="D50" s="12" t="s">
        <v>26</v>
      </c>
      <c r="E50" s="27"/>
      <c r="F50" s="27"/>
      <c r="G50" s="27"/>
      <c r="H50" s="27" t="s">
        <v>26</v>
      </c>
      <c r="J50" t="s">
        <v>119</v>
      </c>
    </row>
    <row r="51" spans="1:10" ht="45.75" thickBot="1" x14ac:dyDescent="0.3">
      <c r="A51" s="11" t="s">
        <v>48</v>
      </c>
      <c r="B51" s="12">
        <v>2130</v>
      </c>
      <c r="C51" s="12">
        <v>113</v>
      </c>
      <c r="D51" s="12" t="s">
        <v>26</v>
      </c>
      <c r="E51" s="27"/>
      <c r="F51" s="27"/>
      <c r="G51" s="27"/>
      <c r="H51" s="27" t="s">
        <v>26</v>
      </c>
    </row>
    <row r="52" spans="1:10" ht="60.75" thickBot="1" x14ac:dyDescent="0.3">
      <c r="A52" s="11" t="s">
        <v>49</v>
      </c>
      <c r="B52" s="12">
        <v>2140</v>
      </c>
      <c r="C52" s="12">
        <v>119</v>
      </c>
      <c r="D52" s="12" t="s">
        <v>26</v>
      </c>
      <c r="E52" s="27"/>
      <c r="F52" s="27"/>
      <c r="G52" s="27"/>
      <c r="H52" s="27" t="s">
        <v>26</v>
      </c>
    </row>
    <row r="53" spans="1:10" x14ac:dyDescent="0.25">
      <c r="A53" s="13" t="s">
        <v>50</v>
      </c>
      <c r="B53" s="114">
        <v>2141</v>
      </c>
      <c r="C53" s="114">
        <v>119</v>
      </c>
      <c r="D53" s="114" t="s">
        <v>26</v>
      </c>
      <c r="E53" s="112">
        <f>199500+960350+673864</f>
        <v>1833714</v>
      </c>
      <c r="F53" s="112">
        <v>1833714</v>
      </c>
      <c r="G53" s="112">
        <v>1833714</v>
      </c>
      <c r="H53" s="112" t="s">
        <v>26</v>
      </c>
    </row>
    <row r="54" spans="1:10" ht="15.75" thickBot="1" x14ac:dyDescent="0.3">
      <c r="A54" s="11" t="s">
        <v>51</v>
      </c>
      <c r="B54" s="115"/>
      <c r="C54" s="115"/>
      <c r="D54" s="115"/>
      <c r="E54" s="113"/>
      <c r="F54" s="113"/>
      <c r="G54" s="113"/>
      <c r="H54" s="113"/>
    </row>
    <row r="55" spans="1:10" ht="15.75" thickBot="1" x14ac:dyDescent="0.3">
      <c r="A55" s="11" t="s">
        <v>52</v>
      </c>
      <c r="B55" s="12">
        <v>2142</v>
      </c>
      <c r="C55" s="12">
        <v>119</v>
      </c>
      <c r="D55" s="12" t="s">
        <v>26</v>
      </c>
      <c r="E55" s="27"/>
      <c r="F55" s="27"/>
      <c r="G55" s="27"/>
      <c r="H55" s="27" t="s">
        <v>26</v>
      </c>
    </row>
    <row r="56" spans="1:10" ht="30.75" thickBot="1" x14ac:dyDescent="0.3">
      <c r="A56" s="11" t="s">
        <v>53</v>
      </c>
      <c r="B56" s="12">
        <v>2200</v>
      </c>
      <c r="C56" s="12">
        <v>300</v>
      </c>
      <c r="D56" s="12" t="s">
        <v>26</v>
      </c>
      <c r="E56" s="27"/>
      <c r="F56" s="27"/>
      <c r="G56" s="27"/>
      <c r="H56" s="27" t="s">
        <v>26</v>
      </c>
    </row>
    <row r="57" spans="1:10" x14ac:dyDescent="0.25">
      <c r="A57" s="13" t="s">
        <v>29</v>
      </c>
      <c r="B57" s="114">
        <v>2210</v>
      </c>
      <c r="C57" s="114">
        <v>320</v>
      </c>
      <c r="D57" s="114" t="s">
        <v>26</v>
      </c>
      <c r="E57" s="112"/>
      <c r="F57" s="112"/>
      <c r="G57" s="112"/>
      <c r="H57" s="112" t="s">
        <v>26</v>
      </c>
    </row>
    <row r="58" spans="1:10" ht="45.75" thickBot="1" x14ac:dyDescent="0.3">
      <c r="A58" s="11" t="s">
        <v>54</v>
      </c>
      <c r="B58" s="115"/>
      <c r="C58" s="115"/>
      <c r="D58" s="115"/>
      <c r="E58" s="113"/>
      <c r="F58" s="113"/>
      <c r="G58" s="113"/>
      <c r="H58" s="113"/>
    </row>
    <row r="59" spans="1:10" x14ac:dyDescent="0.25">
      <c r="A59" s="13" t="s">
        <v>37</v>
      </c>
      <c r="B59" s="114">
        <v>2211</v>
      </c>
      <c r="C59" s="114">
        <v>321</v>
      </c>
      <c r="D59" s="114" t="s">
        <v>26</v>
      </c>
      <c r="E59" s="112"/>
      <c r="F59" s="112"/>
      <c r="G59" s="112"/>
      <c r="H59" s="112" t="s">
        <v>26</v>
      </c>
    </row>
    <row r="60" spans="1:10" ht="45.75" thickBot="1" x14ac:dyDescent="0.3">
      <c r="A60" s="11" t="s">
        <v>55</v>
      </c>
      <c r="B60" s="115"/>
      <c r="C60" s="115"/>
      <c r="D60" s="115"/>
      <c r="E60" s="113"/>
      <c r="F60" s="113"/>
      <c r="G60" s="113"/>
      <c r="H60" s="113"/>
    </row>
    <row r="61" spans="1:10" ht="60.75" thickBot="1" x14ac:dyDescent="0.3">
      <c r="A61" s="11" t="s">
        <v>56</v>
      </c>
      <c r="B61" s="12">
        <v>2220</v>
      </c>
      <c r="C61" s="12">
        <v>340</v>
      </c>
      <c r="D61" s="12" t="s">
        <v>26</v>
      </c>
      <c r="E61" s="27"/>
      <c r="F61" s="27"/>
      <c r="G61" s="27"/>
      <c r="H61" s="27" t="s">
        <v>26</v>
      </c>
    </row>
    <row r="62" spans="1:10" ht="90.75" thickBot="1" x14ac:dyDescent="0.3">
      <c r="A62" s="11" t="s">
        <v>57</v>
      </c>
      <c r="B62" s="12">
        <v>2230</v>
      </c>
      <c r="C62" s="12">
        <v>350</v>
      </c>
      <c r="D62" s="12" t="s">
        <v>26</v>
      </c>
      <c r="E62" s="27"/>
      <c r="F62" s="27"/>
      <c r="G62" s="27"/>
      <c r="H62" s="27" t="s">
        <v>26</v>
      </c>
    </row>
    <row r="63" spans="1:10" ht="45.75" thickBot="1" x14ac:dyDescent="0.3">
      <c r="A63" s="11" t="s">
        <v>58</v>
      </c>
      <c r="B63" s="12">
        <v>2240</v>
      </c>
      <c r="C63" s="12">
        <v>360</v>
      </c>
      <c r="D63" s="12" t="s">
        <v>26</v>
      </c>
      <c r="E63" s="27"/>
      <c r="F63" s="27"/>
      <c r="G63" s="27"/>
      <c r="H63" s="27" t="s">
        <v>26</v>
      </c>
    </row>
    <row r="64" spans="1:10" ht="30.75" thickBot="1" x14ac:dyDescent="0.3">
      <c r="A64" s="11" t="s">
        <v>59</v>
      </c>
      <c r="B64" s="12">
        <v>2300</v>
      </c>
      <c r="C64" s="12">
        <v>850</v>
      </c>
      <c r="D64" s="12" t="s">
        <v>26</v>
      </c>
      <c r="E64" s="27"/>
      <c r="F64" s="27"/>
      <c r="G64" s="27"/>
      <c r="H64" s="27" t="s">
        <v>26</v>
      </c>
    </row>
    <row r="65" spans="1:8" x14ac:dyDescent="0.25">
      <c r="A65" s="13" t="s">
        <v>37</v>
      </c>
      <c r="B65" s="114">
        <v>2310</v>
      </c>
      <c r="C65" s="114">
        <v>851</v>
      </c>
      <c r="D65" s="114" t="s">
        <v>26</v>
      </c>
      <c r="E65" s="112"/>
      <c r="F65" s="112"/>
      <c r="G65" s="112"/>
      <c r="H65" s="112" t="s">
        <v>26</v>
      </c>
    </row>
    <row r="66" spans="1:8" ht="30.75" thickBot="1" x14ac:dyDescent="0.3">
      <c r="A66" s="11" t="s">
        <v>60</v>
      </c>
      <c r="B66" s="115"/>
      <c r="C66" s="115"/>
      <c r="D66" s="115"/>
      <c r="E66" s="113"/>
      <c r="F66" s="113"/>
      <c r="G66" s="113"/>
      <c r="H66" s="113"/>
    </row>
    <row r="67" spans="1:8" ht="60.75" thickBot="1" x14ac:dyDescent="0.3">
      <c r="A67" s="11" t="s">
        <v>61</v>
      </c>
      <c r="B67" s="12">
        <v>2320</v>
      </c>
      <c r="C67" s="12">
        <v>852</v>
      </c>
      <c r="D67" s="12" t="s">
        <v>26</v>
      </c>
      <c r="E67" s="27"/>
      <c r="F67" s="27"/>
      <c r="G67" s="27"/>
      <c r="H67" s="27" t="s">
        <v>26</v>
      </c>
    </row>
    <row r="68" spans="1:8" ht="45.75" thickBot="1" x14ac:dyDescent="0.3">
      <c r="A68" s="11" t="s">
        <v>62</v>
      </c>
      <c r="B68" s="12">
        <v>2330</v>
      </c>
      <c r="C68" s="12">
        <v>853</v>
      </c>
      <c r="D68" s="12" t="s">
        <v>26</v>
      </c>
      <c r="E68" s="27"/>
      <c r="F68" s="27"/>
      <c r="G68" s="27"/>
      <c r="H68" s="27" t="s">
        <v>26</v>
      </c>
    </row>
    <row r="69" spans="1:8" ht="45.75" thickBot="1" x14ac:dyDescent="0.3">
      <c r="A69" s="11" t="s">
        <v>63</v>
      </c>
      <c r="B69" s="12">
        <v>2400</v>
      </c>
      <c r="C69" s="12" t="s">
        <v>26</v>
      </c>
      <c r="D69" s="12"/>
      <c r="E69" s="27"/>
      <c r="F69" s="27"/>
      <c r="G69" s="27"/>
      <c r="H69" s="27" t="s">
        <v>26</v>
      </c>
    </row>
    <row r="70" spans="1:8" x14ac:dyDescent="0.25">
      <c r="A70" s="13" t="s">
        <v>37</v>
      </c>
      <c r="B70" s="114">
        <v>2410</v>
      </c>
      <c r="C70" s="114">
        <v>810</v>
      </c>
      <c r="D70" s="114" t="s">
        <v>26</v>
      </c>
      <c r="E70" s="112"/>
      <c r="F70" s="112"/>
      <c r="G70" s="112"/>
      <c r="H70" s="112" t="s">
        <v>26</v>
      </c>
    </row>
    <row r="71" spans="1:8" ht="30.75" thickBot="1" x14ac:dyDescent="0.3">
      <c r="A71" s="11" t="s">
        <v>64</v>
      </c>
      <c r="B71" s="115"/>
      <c r="C71" s="115"/>
      <c r="D71" s="115"/>
      <c r="E71" s="113"/>
      <c r="F71" s="113"/>
      <c r="G71" s="113"/>
      <c r="H71" s="113"/>
    </row>
    <row r="72" spans="1:8" ht="30.75" thickBot="1" x14ac:dyDescent="0.3">
      <c r="A72" s="11" t="s">
        <v>65</v>
      </c>
      <c r="B72" s="12">
        <v>2500</v>
      </c>
      <c r="C72" s="12" t="s">
        <v>26</v>
      </c>
      <c r="D72" s="12"/>
      <c r="E72" s="27"/>
      <c r="F72" s="27"/>
      <c r="G72" s="27"/>
      <c r="H72" s="27" t="s">
        <v>26</v>
      </c>
    </row>
    <row r="73" spans="1:8" ht="60.75" thickBot="1" x14ac:dyDescent="0.3">
      <c r="A73" s="11" t="s">
        <v>66</v>
      </c>
      <c r="B73" s="12">
        <v>2520</v>
      </c>
      <c r="C73" s="12">
        <v>831</v>
      </c>
      <c r="D73" s="12" t="s">
        <v>26</v>
      </c>
      <c r="E73" s="27"/>
      <c r="F73" s="27"/>
      <c r="G73" s="27"/>
      <c r="H73" s="27" t="s">
        <v>26</v>
      </c>
    </row>
    <row r="74" spans="1:8" ht="30.75" thickBot="1" x14ac:dyDescent="0.3">
      <c r="A74" s="82" t="s">
        <v>67</v>
      </c>
      <c r="B74" s="83">
        <v>2600</v>
      </c>
      <c r="C74" s="83" t="s">
        <v>26</v>
      </c>
      <c r="D74" s="83"/>
      <c r="E74" s="85">
        <f>E79+E80</f>
        <v>5642011</v>
      </c>
      <c r="F74" s="85">
        <f>F79+F80</f>
        <v>5604011</v>
      </c>
      <c r="G74" s="85">
        <f>G79+G80</f>
        <v>5486061</v>
      </c>
      <c r="H74" s="27" t="s">
        <v>26</v>
      </c>
    </row>
    <row r="75" spans="1:8" x14ac:dyDescent="0.25">
      <c r="A75" s="13" t="s">
        <v>29</v>
      </c>
      <c r="B75" s="114">
        <v>2610</v>
      </c>
      <c r="C75" s="114">
        <v>241</v>
      </c>
      <c r="D75" s="114" t="s">
        <v>26</v>
      </c>
      <c r="E75" s="112"/>
      <c r="F75" s="112"/>
      <c r="G75" s="112"/>
      <c r="H75" s="112"/>
    </row>
    <row r="76" spans="1:8" ht="30.75" thickBot="1" x14ac:dyDescent="0.3">
      <c r="A76" s="11" t="s">
        <v>68</v>
      </c>
      <c r="B76" s="115"/>
      <c r="C76" s="115"/>
      <c r="D76" s="115"/>
      <c r="E76" s="113"/>
      <c r="F76" s="113"/>
      <c r="G76" s="113"/>
      <c r="H76" s="113"/>
    </row>
    <row r="77" spans="1:8" ht="45.75" thickBot="1" x14ac:dyDescent="0.3">
      <c r="A77" s="11" t="s">
        <v>69</v>
      </c>
      <c r="B77" s="12">
        <v>2620</v>
      </c>
      <c r="C77" s="12">
        <v>242</v>
      </c>
      <c r="D77" s="12" t="s">
        <v>26</v>
      </c>
      <c r="E77" s="27"/>
      <c r="F77" s="27"/>
      <c r="G77" s="27"/>
      <c r="H77" s="27"/>
    </row>
    <row r="78" spans="1:8" ht="60.75" thickBot="1" x14ac:dyDescent="0.3">
      <c r="A78" s="11" t="s">
        <v>70</v>
      </c>
      <c r="B78" s="12">
        <v>2630</v>
      </c>
      <c r="C78" s="12">
        <v>243</v>
      </c>
      <c r="D78" s="12" t="s">
        <v>26</v>
      </c>
      <c r="E78" s="27"/>
      <c r="F78" s="27"/>
      <c r="G78" s="27"/>
      <c r="H78" s="27"/>
    </row>
    <row r="79" spans="1:8" ht="30.75" thickBot="1" x14ac:dyDescent="0.3">
      <c r="A79" s="11" t="s">
        <v>71</v>
      </c>
      <c r="B79" s="12">
        <v>2640</v>
      </c>
      <c r="C79" s="12">
        <v>244</v>
      </c>
      <c r="D79" s="12" t="s">
        <v>26</v>
      </c>
      <c r="E79" s="27">
        <f>725000+96100+192000+2489500+73000+76500+59611</f>
        <v>3711711</v>
      </c>
      <c r="F79" s="27">
        <f>725000+96100+573000+1916500+192000+35000+76500+59611</f>
        <v>3673711</v>
      </c>
      <c r="G79" s="27">
        <f>725000+96100+573000+1916500+185550+59611</f>
        <v>3555761</v>
      </c>
      <c r="H79" s="27"/>
    </row>
    <row r="80" spans="1:8" ht="28.5" customHeight="1" thickBot="1" x14ac:dyDescent="0.3">
      <c r="A80" s="11" t="s">
        <v>138</v>
      </c>
      <c r="B80" s="12"/>
      <c r="C80" s="12">
        <v>247</v>
      </c>
      <c r="D80" s="12"/>
      <c r="E80" s="27">
        <v>1930300</v>
      </c>
      <c r="F80" s="27">
        <v>1930300</v>
      </c>
      <c r="G80" s="27">
        <v>1930300</v>
      </c>
      <c r="H80" s="27"/>
    </row>
    <row r="81" spans="1:8" ht="15.75" thickBot="1" x14ac:dyDescent="0.3">
      <c r="A81" s="11" t="s">
        <v>37</v>
      </c>
      <c r="B81" s="12"/>
      <c r="C81" s="12"/>
      <c r="D81" s="12"/>
      <c r="E81" s="27"/>
      <c r="F81" s="27"/>
      <c r="G81" s="27"/>
      <c r="H81" s="27"/>
    </row>
    <row r="82" spans="1:8" ht="30.75" thickBot="1" x14ac:dyDescent="0.3">
      <c r="A82" s="11" t="s">
        <v>72</v>
      </c>
      <c r="B82" s="12">
        <v>2650</v>
      </c>
      <c r="C82" s="12">
        <v>400</v>
      </c>
      <c r="D82" s="12" t="s">
        <v>26</v>
      </c>
      <c r="E82" s="27"/>
      <c r="F82" s="27"/>
      <c r="G82" s="27"/>
      <c r="H82" s="27"/>
    </row>
    <row r="83" spans="1:8" x14ac:dyDescent="0.25">
      <c r="A83" s="13" t="s">
        <v>29</v>
      </c>
      <c r="B83" s="114">
        <v>2651</v>
      </c>
      <c r="C83" s="114">
        <v>406</v>
      </c>
      <c r="D83" s="114" t="s">
        <v>26</v>
      </c>
      <c r="E83" s="112"/>
      <c r="F83" s="112"/>
      <c r="G83" s="112"/>
      <c r="H83" s="112"/>
    </row>
    <row r="84" spans="1:8" ht="45.75" thickBot="1" x14ac:dyDescent="0.3">
      <c r="A84" s="11" t="s">
        <v>73</v>
      </c>
      <c r="B84" s="115"/>
      <c r="C84" s="115"/>
      <c r="D84" s="115"/>
      <c r="E84" s="113"/>
      <c r="F84" s="113"/>
      <c r="G84" s="113"/>
      <c r="H84" s="113"/>
    </row>
    <row r="85" spans="1:8" ht="60.75" thickBot="1" x14ac:dyDescent="0.3">
      <c r="A85" s="11" t="s">
        <v>74</v>
      </c>
      <c r="B85" s="12">
        <v>2652</v>
      </c>
      <c r="C85" s="12">
        <v>407</v>
      </c>
      <c r="D85" s="12" t="s">
        <v>26</v>
      </c>
      <c r="E85" s="27"/>
      <c r="F85" s="27"/>
      <c r="G85" s="27"/>
      <c r="H85" s="27"/>
    </row>
    <row r="86" spans="1:8" ht="15.75" thickBot="1" x14ac:dyDescent="0.3">
      <c r="A86" s="11" t="s">
        <v>75</v>
      </c>
      <c r="B86" s="12">
        <v>3000</v>
      </c>
      <c r="C86" s="12">
        <v>100</v>
      </c>
      <c r="D86" s="12"/>
      <c r="E86" s="27"/>
      <c r="F86" s="27"/>
      <c r="G86" s="27"/>
      <c r="H86" s="27" t="s">
        <v>26</v>
      </c>
    </row>
    <row r="87" spans="1:8" x14ac:dyDescent="0.25">
      <c r="A87" s="13" t="s">
        <v>29</v>
      </c>
      <c r="B87" s="114">
        <v>3010</v>
      </c>
      <c r="C87" s="114"/>
      <c r="D87" s="114"/>
      <c r="E87" s="112"/>
      <c r="F87" s="112"/>
      <c r="G87" s="112"/>
      <c r="H87" s="112" t="s">
        <v>26</v>
      </c>
    </row>
    <row r="88" spans="1:8" ht="15.75" thickBot="1" x14ac:dyDescent="0.3">
      <c r="A88" s="11" t="s">
        <v>76</v>
      </c>
      <c r="B88" s="115"/>
      <c r="C88" s="115"/>
      <c r="D88" s="115"/>
      <c r="E88" s="113"/>
      <c r="F88" s="113"/>
      <c r="G88" s="113"/>
      <c r="H88" s="113"/>
    </row>
    <row r="89" spans="1:8" ht="15.75" thickBot="1" x14ac:dyDescent="0.3">
      <c r="A89" s="11" t="s">
        <v>77</v>
      </c>
      <c r="B89" s="12">
        <v>3020</v>
      </c>
      <c r="C89" s="12"/>
      <c r="D89" s="12"/>
      <c r="E89" s="27"/>
      <c r="F89" s="27"/>
      <c r="G89" s="27"/>
      <c r="H89" s="27" t="s">
        <v>26</v>
      </c>
    </row>
    <row r="90" spans="1:8" ht="15.75" thickBot="1" x14ac:dyDescent="0.3">
      <c r="A90" s="11" t="s">
        <v>78</v>
      </c>
      <c r="B90" s="12">
        <v>3030</v>
      </c>
      <c r="C90" s="12"/>
      <c r="D90" s="12"/>
      <c r="E90" s="27"/>
      <c r="F90" s="27"/>
      <c r="G90" s="27"/>
      <c r="H90" s="27" t="s">
        <v>26</v>
      </c>
    </row>
    <row r="91" spans="1:8" ht="15.75" thickBot="1" x14ac:dyDescent="0.3">
      <c r="A91" s="11" t="s">
        <v>79</v>
      </c>
      <c r="B91" s="12">
        <v>4000</v>
      </c>
      <c r="C91" s="12" t="s">
        <v>26</v>
      </c>
      <c r="D91" s="12"/>
      <c r="E91" s="27"/>
      <c r="F91" s="27"/>
      <c r="G91" s="27"/>
      <c r="H91" s="27" t="s">
        <v>26</v>
      </c>
    </row>
    <row r="92" spans="1:8" x14ac:dyDescent="0.25">
      <c r="A92" s="13" t="s">
        <v>37</v>
      </c>
      <c r="B92" s="114">
        <v>4010</v>
      </c>
      <c r="C92" s="114">
        <v>610</v>
      </c>
      <c r="D92" s="114" t="s">
        <v>26</v>
      </c>
      <c r="E92" s="112"/>
      <c r="F92" s="112"/>
      <c r="G92" s="112"/>
      <c r="H92" s="112" t="s">
        <v>26</v>
      </c>
    </row>
    <row r="93" spans="1:8" ht="15.75" thickBot="1" x14ac:dyDescent="0.3">
      <c r="A93" s="11" t="s">
        <v>80</v>
      </c>
      <c r="B93" s="115"/>
      <c r="C93" s="115"/>
      <c r="D93" s="115"/>
      <c r="E93" s="113"/>
      <c r="F93" s="113"/>
      <c r="G93" s="113"/>
      <c r="H93" s="113"/>
    </row>
  </sheetData>
  <mergeCells count="111">
    <mergeCell ref="A1:H1"/>
    <mergeCell ref="B2:B4"/>
    <mergeCell ref="C2:C4"/>
    <mergeCell ref="D2:D4"/>
    <mergeCell ref="E2:H2"/>
    <mergeCell ref="H3:H4"/>
    <mergeCell ref="B9:B10"/>
    <mergeCell ref="C9:C10"/>
    <mergeCell ref="D9:D10"/>
    <mergeCell ref="E9:E10"/>
    <mergeCell ref="F9:F10"/>
    <mergeCell ref="G9:G10"/>
    <mergeCell ref="H9:H10"/>
    <mergeCell ref="B13:B14"/>
    <mergeCell ref="C13:C14"/>
    <mergeCell ref="D13:D14"/>
    <mergeCell ref="E13:E14"/>
    <mergeCell ref="F13:F14"/>
    <mergeCell ref="G13:G14"/>
    <mergeCell ref="H13:H14"/>
    <mergeCell ref="H20:H21"/>
    <mergeCell ref="B20:B21"/>
    <mergeCell ref="C20:C21"/>
    <mergeCell ref="D20:D21"/>
    <mergeCell ref="E20:E21"/>
    <mergeCell ref="F20:F21"/>
    <mergeCell ref="G20:G21"/>
    <mergeCell ref="H42:H43"/>
    <mergeCell ref="B46:B47"/>
    <mergeCell ref="C46:C47"/>
    <mergeCell ref="D46:D47"/>
    <mergeCell ref="E46:E47"/>
    <mergeCell ref="F46:F47"/>
    <mergeCell ref="G46:G47"/>
    <mergeCell ref="H46:H47"/>
    <mergeCell ref="B42:B43"/>
    <mergeCell ref="C42:C43"/>
    <mergeCell ref="D42:D43"/>
    <mergeCell ref="E42:E43"/>
    <mergeCell ref="F42:F43"/>
    <mergeCell ref="G42:G43"/>
    <mergeCell ref="H48:H49"/>
    <mergeCell ref="B53:B54"/>
    <mergeCell ref="C53:C54"/>
    <mergeCell ref="D53:D54"/>
    <mergeCell ref="E53:E54"/>
    <mergeCell ref="F53:F54"/>
    <mergeCell ref="G53:G54"/>
    <mergeCell ref="H53:H54"/>
    <mergeCell ref="B48:B49"/>
    <mergeCell ref="C48:C49"/>
    <mergeCell ref="D48:D49"/>
    <mergeCell ref="E48:E49"/>
    <mergeCell ref="F48:F49"/>
    <mergeCell ref="G48:G49"/>
    <mergeCell ref="H57:H58"/>
    <mergeCell ref="B59:B60"/>
    <mergeCell ref="C59:C60"/>
    <mergeCell ref="D59:D60"/>
    <mergeCell ref="E59:E60"/>
    <mergeCell ref="F59:F60"/>
    <mergeCell ref="G59:G60"/>
    <mergeCell ref="H59:H60"/>
    <mergeCell ref="B57:B58"/>
    <mergeCell ref="C57:C58"/>
    <mergeCell ref="D57:D58"/>
    <mergeCell ref="E57:E58"/>
    <mergeCell ref="F57:F58"/>
    <mergeCell ref="G57:G58"/>
    <mergeCell ref="H65:H66"/>
    <mergeCell ref="B70:B71"/>
    <mergeCell ref="C70:C71"/>
    <mergeCell ref="D70:D71"/>
    <mergeCell ref="E70:E71"/>
    <mergeCell ref="F70:F71"/>
    <mergeCell ref="G70:G71"/>
    <mergeCell ref="H70:H71"/>
    <mergeCell ref="B65:B66"/>
    <mergeCell ref="C65:C66"/>
    <mergeCell ref="D65:D66"/>
    <mergeCell ref="E65:E66"/>
    <mergeCell ref="F65:F66"/>
    <mergeCell ref="G65:G66"/>
    <mergeCell ref="H75:H76"/>
    <mergeCell ref="B83:B84"/>
    <mergeCell ref="C83:C84"/>
    <mergeCell ref="D83:D84"/>
    <mergeCell ref="E83:E84"/>
    <mergeCell ref="F83:F84"/>
    <mergeCell ref="G83:G84"/>
    <mergeCell ref="H83:H84"/>
    <mergeCell ref="B75:B76"/>
    <mergeCell ref="C75:C76"/>
    <mergeCell ref="D75:D76"/>
    <mergeCell ref="E75:E76"/>
    <mergeCell ref="F75:F76"/>
    <mergeCell ref="G75:G76"/>
    <mergeCell ref="H87:H88"/>
    <mergeCell ref="B92:B93"/>
    <mergeCell ref="C92:C93"/>
    <mergeCell ref="D92:D93"/>
    <mergeCell ref="E92:E93"/>
    <mergeCell ref="F92:F93"/>
    <mergeCell ref="G92:G93"/>
    <mergeCell ref="H92:H93"/>
    <mergeCell ref="B87:B88"/>
    <mergeCell ref="C87:C88"/>
    <mergeCell ref="D87:D88"/>
    <mergeCell ref="E87:E88"/>
    <mergeCell ref="F87:F88"/>
    <mergeCell ref="G87:G88"/>
  </mergeCells>
  <pageMargins left="0.7086614173228347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6" workbookViewId="0">
      <selection activeCell="L31" sqref="L31"/>
    </sheetView>
  </sheetViews>
  <sheetFormatPr defaultRowHeight="15" x14ac:dyDescent="0.25"/>
  <cols>
    <col min="1" max="1" width="7.42578125" style="26" customWidth="1"/>
    <col min="2" max="2" width="45.28515625" customWidth="1"/>
    <col min="5" max="5" width="11.5703125" bestFit="1" customWidth="1"/>
    <col min="6" max="6" width="12.85546875" customWidth="1"/>
    <col min="7" max="7" width="14.140625" customWidth="1"/>
    <col min="8" max="8" width="10.85546875" customWidth="1"/>
    <col min="12" max="12" width="11.42578125" bestFit="1" customWidth="1"/>
  </cols>
  <sheetData>
    <row r="1" spans="1:12" ht="18.75" x14ac:dyDescent="0.3">
      <c r="A1" s="123" t="s">
        <v>81</v>
      </c>
      <c r="B1" s="123"/>
      <c r="C1" s="123"/>
      <c r="D1" s="123"/>
      <c r="E1" s="123"/>
      <c r="F1" s="123"/>
      <c r="G1" s="123"/>
      <c r="H1" s="123"/>
    </row>
    <row r="2" spans="1:12" ht="8.25" customHeight="1" thickBot="1" x14ac:dyDescent="0.35">
      <c r="A2" s="23"/>
    </row>
    <row r="3" spans="1:12" ht="15.75" thickBot="1" x14ac:dyDescent="0.3">
      <c r="A3" s="130" t="s">
        <v>82</v>
      </c>
      <c r="B3" s="114" t="s">
        <v>83</v>
      </c>
      <c r="C3" s="114" t="s">
        <v>84</v>
      </c>
      <c r="D3" s="114" t="s">
        <v>85</v>
      </c>
      <c r="E3" s="134" t="s">
        <v>17</v>
      </c>
      <c r="F3" s="135"/>
      <c r="G3" s="135"/>
      <c r="H3" s="136"/>
    </row>
    <row r="4" spans="1:12" ht="12" customHeight="1" x14ac:dyDescent="0.25">
      <c r="A4" s="131"/>
      <c r="B4" s="133"/>
      <c r="C4" s="133"/>
      <c r="D4" s="133"/>
      <c r="E4" s="14" t="s">
        <v>86</v>
      </c>
      <c r="F4" s="14" t="s">
        <v>86</v>
      </c>
      <c r="G4" s="14" t="s">
        <v>86</v>
      </c>
      <c r="H4" s="114" t="s">
        <v>90</v>
      </c>
    </row>
    <row r="5" spans="1:12" ht="15.75" customHeight="1" x14ac:dyDescent="0.25">
      <c r="A5" s="131"/>
      <c r="B5" s="133"/>
      <c r="C5" s="133"/>
      <c r="D5" s="133"/>
      <c r="E5" s="14" t="s">
        <v>142</v>
      </c>
      <c r="F5" s="14" t="s">
        <v>147</v>
      </c>
      <c r="G5" s="14" t="s">
        <v>146</v>
      </c>
      <c r="H5" s="133"/>
    </row>
    <row r="6" spans="1:12" ht="61.5" customHeight="1" thickBot="1" x14ac:dyDescent="0.3">
      <c r="A6" s="132"/>
      <c r="B6" s="115"/>
      <c r="C6" s="115"/>
      <c r="D6" s="115"/>
      <c r="E6" s="12" t="s">
        <v>87</v>
      </c>
      <c r="F6" s="12" t="s">
        <v>88</v>
      </c>
      <c r="G6" s="14" t="s">
        <v>89</v>
      </c>
      <c r="H6" s="115"/>
    </row>
    <row r="7" spans="1:12" ht="15.75" thickBot="1" x14ac:dyDescent="0.3">
      <c r="A7" s="24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46">
        <v>7</v>
      </c>
      <c r="H7" s="6">
        <v>8</v>
      </c>
    </row>
    <row r="8" spans="1:12" ht="30.75" thickBot="1" x14ac:dyDescent="0.3">
      <c r="A8" s="24">
        <v>1</v>
      </c>
      <c r="B8" s="15" t="s">
        <v>91</v>
      </c>
      <c r="C8" s="6">
        <v>26000</v>
      </c>
      <c r="D8" s="6" t="s">
        <v>26</v>
      </c>
      <c r="E8" s="47">
        <f>Лист2!E74</f>
        <v>5642011</v>
      </c>
      <c r="F8" s="47">
        <f>Лист2!F74</f>
        <v>5604011</v>
      </c>
      <c r="G8" s="47">
        <f>Лист2!G74</f>
        <v>5486061</v>
      </c>
      <c r="H8" s="47"/>
    </row>
    <row r="9" spans="1:12" x14ac:dyDescent="0.25">
      <c r="A9" s="125" t="s">
        <v>111</v>
      </c>
      <c r="B9" s="16" t="s">
        <v>29</v>
      </c>
      <c r="C9" s="117">
        <v>26100</v>
      </c>
      <c r="D9" s="117" t="s">
        <v>26</v>
      </c>
      <c r="E9" s="127"/>
      <c r="F9" s="127"/>
      <c r="G9" s="127"/>
      <c r="H9" s="127"/>
    </row>
    <row r="10" spans="1:12" ht="112.5" customHeight="1" thickBot="1" x14ac:dyDescent="0.3">
      <c r="A10" s="126"/>
      <c r="B10" s="15" t="s">
        <v>92</v>
      </c>
      <c r="C10" s="119"/>
      <c r="D10" s="119"/>
      <c r="E10" s="129"/>
      <c r="F10" s="128"/>
      <c r="G10" s="128"/>
      <c r="H10" s="128"/>
    </row>
    <row r="11" spans="1:12" ht="68.25" customHeight="1" thickBot="1" x14ac:dyDescent="0.3">
      <c r="A11" s="24" t="s">
        <v>112</v>
      </c>
      <c r="B11" s="17" t="s">
        <v>93</v>
      </c>
      <c r="C11" s="6">
        <v>26200</v>
      </c>
      <c r="D11" s="6" t="s">
        <v>26</v>
      </c>
      <c r="E11" s="47"/>
      <c r="F11" s="47"/>
      <c r="G11" s="47"/>
      <c r="H11" s="47"/>
    </row>
    <row r="12" spans="1:12" ht="69.75" customHeight="1" thickBot="1" x14ac:dyDescent="0.3">
      <c r="A12" s="42" t="s">
        <v>120</v>
      </c>
      <c r="B12" s="15" t="s">
        <v>94</v>
      </c>
      <c r="C12" s="6">
        <v>26300</v>
      </c>
      <c r="D12" s="6" t="s">
        <v>26</v>
      </c>
      <c r="E12" s="47">
        <f>Лист2!E24+Лист2!E25+23057.4</f>
        <v>2512557.4</v>
      </c>
      <c r="F12" s="47"/>
      <c r="G12" s="47"/>
      <c r="H12" s="47"/>
    </row>
    <row r="13" spans="1:12" ht="60.75" thickBot="1" x14ac:dyDescent="0.3">
      <c r="A13" s="42" t="s">
        <v>121</v>
      </c>
      <c r="B13" s="17" t="s">
        <v>95</v>
      </c>
      <c r="C13" s="6">
        <v>26400</v>
      </c>
      <c r="D13" s="6" t="s">
        <v>26</v>
      </c>
      <c r="E13" s="47">
        <f>E22+E18+E14</f>
        <v>3129453.6</v>
      </c>
      <c r="F13" s="47">
        <f>F22+F18+F14</f>
        <v>5604011</v>
      </c>
      <c r="G13" s="47">
        <f>G22+G18+G14</f>
        <v>5486061</v>
      </c>
      <c r="H13" s="47"/>
      <c r="L13" s="95">
        <f>E12+E13</f>
        <v>5642011</v>
      </c>
    </row>
    <row r="14" spans="1:12" x14ac:dyDescent="0.25">
      <c r="A14" s="125" t="s">
        <v>122</v>
      </c>
      <c r="B14" s="16" t="s">
        <v>29</v>
      </c>
      <c r="C14" s="117">
        <v>26410</v>
      </c>
      <c r="D14" s="117" t="s">
        <v>26</v>
      </c>
      <c r="E14" s="127">
        <f>E16</f>
        <v>2728342.6</v>
      </c>
      <c r="F14" s="127">
        <f>F16</f>
        <v>2751400</v>
      </c>
      <c r="G14" s="127">
        <f>G16</f>
        <v>2751400</v>
      </c>
      <c r="H14" s="127"/>
    </row>
    <row r="15" spans="1:12" ht="45.75" thickBot="1" x14ac:dyDescent="0.3">
      <c r="A15" s="126"/>
      <c r="B15" s="15" t="s">
        <v>96</v>
      </c>
      <c r="C15" s="119"/>
      <c r="D15" s="119"/>
      <c r="E15" s="128"/>
      <c r="F15" s="128"/>
      <c r="G15" s="128"/>
      <c r="H15" s="128"/>
    </row>
    <row r="16" spans="1:12" ht="15" customHeight="1" x14ac:dyDescent="0.25">
      <c r="A16" s="125" t="s">
        <v>97</v>
      </c>
      <c r="B16" s="16" t="s">
        <v>29</v>
      </c>
      <c r="C16" s="117">
        <v>26411</v>
      </c>
      <c r="D16" s="117" t="s">
        <v>26</v>
      </c>
      <c r="E16" s="127">
        <f>96100+2632242.6</f>
        <v>2728342.6</v>
      </c>
      <c r="F16" s="127">
        <f>2655300+96100</f>
        <v>2751400</v>
      </c>
      <c r="G16" s="127">
        <f>2655300+96100</f>
        <v>2751400</v>
      </c>
      <c r="H16" s="127"/>
    </row>
    <row r="17" spans="1:8" ht="30.75" thickBot="1" x14ac:dyDescent="0.3">
      <c r="A17" s="126"/>
      <c r="B17" s="17" t="s">
        <v>98</v>
      </c>
      <c r="C17" s="119"/>
      <c r="D17" s="119"/>
      <c r="E17" s="128"/>
      <c r="F17" s="128"/>
      <c r="G17" s="128"/>
      <c r="H17" s="128"/>
    </row>
    <row r="18" spans="1:8" ht="60.75" thickBot="1" x14ac:dyDescent="0.3">
      <c r="A18" s="42" t="s">
        <v>123</v>
      </c>
      <c r="B18" s="17" t="s">
        <v>99</v>
      </c>
      <c r="C18" s="6">
        <v>26420</v>
      </c>
      <c r="D18" s="6" t="s">
        <v>26</v>
      </c>
      <c r="E18" s="47">
        <f>E19</f>
        <v>341500</v>
      </c>
      <c r="F18" s="47">
        <f>Лист2!F19</f>
        <v>2793000</v>
      </c>
      <c r="G18" s="47">
        <f>Лист2!G19</f>
        <v>2675050</v>
      </c>
      <c r="H18" s="47"/>
    </row>
    <row r="19" spans="1:8" ht="15" customHeight="1" x14ac:dyDescent="0.25">
      <c r="A19" s="125" t="s">
        <v>100</v>
      </c>
      <c r="B19" s="16" t="s">
        <v>29</v>
      </c>
      <c r="C19" s="117">
        <v>26421</v>
      </c>
      <c r="D19" s="117" t="s">
        <v>26</v>
      </c>
      <c r="E19" s="127">
        <f>Лист2!E28+Лист2!E29+Лист2!E30+Лист2!E31+Лист2!E32+Лист2!E34</f>
        <v>341500</v>
      </c>
      <c r="F19" s="127">
        <f>Лист2!F20</f>
        <v>2793000</v>
      </c>
      <c r="G19" s="127">
        <f>Лист2!G20</f>
        <v>2675050</v>
      </c>
      <c r="H19" s="127"/>
    </row>
    <row r="20" spans="1:8" ht="30.75" thickBot="1" x14ac:dyDescent="0.3">
      <c r="A20" s="126"/>
      <c r="B20" s="17" t="s">
        <v>98</v>
      </c>
      <c r="C20" s="119"/>
      <c r="D20" s="119"/>
      <c r="E20" s="128"/>
      <c r="F20" s="128"/>
      <c r="G20" s="128"/>
      <c r="H20" s="128"/>
    </row>
    <row r="21" spans="1:8" ht="30.75" thickBot="1" x14ac:dyDescent="0.3">
      <c r="A21" s="42" t="s">
        <v>124</v>
      </c>
      <c r="B21" s="15" t="s">
        <v>101</v>
      </c>
      <c r="C21" s="6">
        <v>26430</v>
      </c>
      <c r="D21" s="6" t="s">
        <v>26</v>
      </c>
      <c r="E21" s="47"/>
      <c r="F21" s="47"/>
      <c r="G21" s="47"/>
      <c r="H21" s="47"/>
    </row>
    <row r="22" spans="1:8" ht="30.75" thickBot="1" x14ac:dyDescent="0.3">
      <c r="A22" s="42" t="s">
        <v>125</v>
      </c>
      <c r="B22" s="15" t="s">
        <v>102</v>
      </c>
      <c r="C22" s="6">
        <v>26450</v>
      </c>
      <c r="D22" s="6" t="s">
        <v>26</v>
      </c>
      <c r="E22" s="47">
        <f>E23</f>
        <v>59611</v>
      </c>
      <c r="F22" s="47">
        <f>F23</f>
        <v>59611</v>
      </c>
      <c r="G22" s="47">
        <f>G23</f>
        <v>59611</v>
      </c>
      <c r="H22" s="47"/>
    </row>
    <row r="23" spans="1:8" x14ac:dyDescent="0.25">
      <c r="A23" s="125" t="s">
        <v>103</v>
      </c>
      <c r="B23" s="16" t="s">
        <v>29</v>
      </c>
      <c r="C23" s="117">
        <v>26451</v>
      </c>
      <c r="D23" s="117" t="s">
        <v>26</v>
      </c>
      <c r="E23" s="127">
        <v>59611</v>
      </c>
      <c r="F23" s="127">
        <v>59611</v>
      </c>
      <c r="G23" s="127">
        <v>59611</v>
      </c>
      <c r="H23" s="127"/>
    </row>
    <row r="24" spans="1:8" ht="30.75" thickBot="1" x14ac:dyDescent="0.3">
      <c r="A24" s="126"/>
      <c r="B24" s="17" t="s">
        <v>98</v>
      </c>
      <c r="C24" s="119"/>
      <c r="D24" s="119"/>
      <c r="E24" s="128"/>
      <c r="F24" s="128"/>
      <c r="G24" s="128"/>
      <c r="H24" s="128"/>
    </row>
    <row r="25" spans="1:8" ht="60.75" thickBot="1" x14ac:dyDescent="0.3">
      <c r="A25" s="24">
        <v>2</v>
      </c>
      <c r="B25" s="17" t="s">
        <v>104</v>
      </c>
      <c r="C25" s="6">
        <v>26500</v>
      </c>
      <c r="D25" s="6" t="s">
        <v>26</v>
      </c>
      <c r="E25" s="47"/>
      <c r="F25" s="47"/>
      <c r="G25" s="47"/>
      <c r="H25" s="47"/>
    </row>
    <row r="26" spans="1:8" ht="15.75" thickBot="1" x14ac:dyDescent="0.3">
      <c r="A26" s="24"/>
      <c r="B26" s="15" t="s">
        <v>105</v>
      </c>
      <c r="C26" s="6">
        <v>26510</v>
      </c>
      <c r="D26" s="6"/>
      <c r="E26" s="47"/>
      <c r="F26" s="47"/>
      <c r="G26" s="47"/>
      <c r="H26" s="47"/>
    </row>
    <row r="27" spans="1:8" ht="35.25" customHeight="1" x14ac:dyDescent="0.3">
      <c r="A27" s="123" t="s">
        <v>134</v>
      </c>
      <c r="B27" s="123"/>
      <c r="C27" s="123"/>
      <c r="D27" s="123"/>
      <c r="E27" s="123"/>
      <c r="F27" s="123"/>
      <c r="G27" s="123"/>
      <c r="H27" s="123"/>
    </row>
    <row r="28" spans="1:8" ht="21" customHeight="1" x14ac:dyDescent="0.3">
      <c r="A28" s="124" t="s">
        <v>106</v>
      </c>
      <c r="B28" s="124"/>
      <c r="C28" s="124"/>
      <c r="D28" s="124"/>
      <c r="E28" s="124"/>
      <c r="F28" s="124"/>
      <c r="G28" s="124"/>
      <c r="H28" s="124"/>
    </row>
    <row r="29" spans="1:8" ht="18.75" x14ac:dyDescent="0.3">
      <c r="A29" s="23"/>
    </row>
    <row r="30" spans="1:8" ht="18.75" x14ac:dyDescent="0.3">
      <c r="A30" s="123" t="s">
        <v>135</v>
      </c>
      <c r="B30" s="123"/>
      <c r="C30" s="123"/>
      <c r="D30" s="123"/>
      <c r="E30" s="123"/>
      <c r="F30" s="123"/>
      <c r="G30" s="123"/>
      <c r="H30" s="123"/>
    </row>
    <row r="31" spans="1:8" ht="18.75" x14ac:dyDescent="0.3">
      <c r="A31" s="123" t="s">
        <v>107</v>
      </c>
      <c r="B31" s="123"/>
      <c r="C31" s="123"/>
      <c r="D31" s="123"/>
      <c r="E31" s="123"/>
      <c r="F31" s="123"/>
      <c r="G31" s="123"/>
    </row>
    <row r="32" spans="1:8" ht="18.75" x14ac:dyDescent="0.3">
      <c r="A32" s="23"/>
    </row>
    <row r="33" spans="1:7" ht="18.75" x14ac:dyDescent="0.3">
      <c r="A33" s="123" t="s">
        <v>108</v>
      </c>
      <c r="B33" s="123"/>
      <c r="C33" s="123"/>
      <c r="D33" s="123"/>
      <c r="E33" s="123"/>
      <c r="F33" s="123"/>
      <c r="G33" s="123"/>
    </row>
    <row r="34" spans="1:7" ht="18.75" x14ac:dyDescent="0.3">
      <c r="A34" s="23"/>
    </row>
    <row r="35" spans="1:7" ht="18.75" x14ac:dyDescent="0.3">
      <c r="A35" s="23"/>
    </row>
    <row r="36" spans="1:7" ht="18.75" x14ac:dyDescent="0.3">
      <c r="A36" s="23"/>
    </row>
    <row r="37" spans="1:7" ht="18.75" x14ac:dyDescent="0.3">
      <c r="A37" s="23"/>
    </row>
    <row r="38" spans="1:7" ht="18.75" x14ac:dyDescent="0.3">
      <c r="A38" s="23"/>
    </row>
    <row r="39" spans="1:7" ht="18.75" x14ac:dyDescent="0.3">
      <c r="A39" s="23"/>
    </row>
    <row r="40" spans="1:7" ht="18.75" x14ac:dyDescent="0.3">
      <c r="A40" s="23"/>
      <c r="B40" s="18" t="s">
        <v>109</v>
      </c>
    </row>
    <row r="41" spans="1:7" ht="18.75" x14ac:dyDescent="0.3">
      <c r="A41" s="23"/>
    </row>
    <row r="42" spans="1:7" ht="18.75" x14ac:dyDescent="0.3">
      <c r="A42" s="23"/>
    </row>
    <row r="43" spans="1:7" ht="18.75" x14ac:dyDescent="0.3">
      <c r="A43" s="23"/>
    </row>
    <row r="44" spans="1:7" ht="18.75" x14ac:dyDescent="0.3">
      <c r="A44" s="23"/>
    </row>
    <row r="45" spans="1:7" ht="18.75" x14ac:dyDescent="0.3">
      <c r="A45" s="23"/>
    </row>
    <row r="46" spans="1:7" x14ac:dyDescent="0.25">
      <c r="A46" s="25"/>
    </row>
  </sheetData>
  <mergeCells count="47">
    <mergeCell ref="A3:A6"/>
    <mergeCell ref="B3:B6"/>
    <mergeCell ref="C3:C6"/>
    <mergeCell ref="D3:D6"/>
    <mergeCell ref="E3:H3"/>
    <mergeCell ref="H4:H6"/>
    <mergeCell ref="G14:G15"/>
    <mergeCell ref="H14:H15"/>
    <mergeCell ref="A9:A10"/>
    <mergeCell ref="C9:C10"/>
    <mergeCell ref="D9:D10"/>
    <mergeCell ref="E9:E10"/>
    <mergeCell ref="F9:F10"/>
    <mergeCell ref="G9:G10"/>
    <mergeCell ref="A14:A15"/>
    <mergeCell ref="C14:C15"/>
    <mergeCell ref="D14:D15"/>
    <mergeCell ref="E14:E15"/>
    <mergeCell ref="F14:F15"/>
    <mergeCell ref="A33:G33"/>
    <mergeCell ref="A27:H27"/>
    <mergeCell ref="H23:H24"/>
    <mergeCell ref="C16:C17"/>
    <mergeCell ref="D16:D17"/>
    <mergeCell ref="E16:E17"/>
    <mergeCell ref="F16:F17"/>
    <mergeCell ref="D19:D20"/>
    <mergeCell ref="E19:E20"/>
    <mergeCell ref="F19:F20"/>
    <mergeCell ref="G16:G17"/>
    <mergeCell ref="A16:A17"/>
    <mergeCell ref="A1:H1"/>
    <mergeCell ref="A28:H28"/>
    <mergeCell ref="A30:H30"/>
    <mergeCell ref="A31:G31"/>
    <mergeCell ref="A23:A24"/>
    <mergeCell ref="C23:C24"/>
    <mergeCell ref="D23:D24"/>
    <mergeCell ref="E23:E24"/>
    <mergeCell ref="F23:F24"/>
    <mergeCell ref="G23:G24"/>
    <mergeCell ref="H16:H17"/>
    <mergeCell ref="A19:A20"/>
    <mergeCell ref="C19:C20"/>
    <mergeCell ref="G19:G20"/>
    <mergeCell ref="H19:H20"/>
    <mergeCell ref="H9:H10"/>
  </mergeCells>
  <hyperlinks>
    <hyperlink ref="B11" r:id="rId1" display="consultantplus://offline/ref=B2A5B796F4CCF59D169F8ACA84F2D2609F1A12A74490E1503A00B91A9699F209B50BC6C576693366410E20C623k339L"/>
    <hyperlink ref="B13" r:id="rId2" display="consultantplus://offline/ref=B2A5B796F4CCF59D169F8ACA84F2D2609F1A12A74490E1503A00B91A9699F209B50BC6C576693366410E20C623k339L"/>
    <hyperlink ref="B17" r:id="rId3" display="consultantplus://offline/ref=B2A5B796F4CCF59D169F8ACA84F2D2609F1A12A74490E1503A00B91A9699F209B50BC6C576693366410E20C623k339L"/>
    <hyperlink ref="B18" r:id="rId4" display="consultantplus://offline/ref=B2A5B796F4CCF59D169F8ACA84F2D2609F1A13AD4297E1503A00B91A9699F209A70B9EC977622C65411B76976665AC86A4A5AA0CAAD70BFAkA39L"/>
    <hyperlink ref="B20" r:id="rId5" display="consultantplus://offline/ref=B2A5B796F4CCF59D169F8ACA84F2D2609F1A12A74490E1503A00B91A9699F209B50BC6C576693366410E20C623k339L"/>
    <hyperlink ref="B24" r:id="rId6" display="consultantplus://offline/ref=B2A5B796F4CCF59D169F8ACA84F2D2609F1A12A74490E1503A00B91A9699F209B50BC6C576693366410E20C623k339L"/>
    <hyperlink ref="B25" r:id="rId7" display="consultantplus://offline/ref=B2A5B796F4CCF59D169F8ACA84F2D2609F1A12A74490E1503A00B91A9699F209B50BC6C576693366410E20C623k339L"/>
  </hyperlinks>
  <pageMargins left="0.70866141732283472" right="0.11811023622047245" top="0.74803149606299213" bottom="0.19685039370078741" header="0.31496062992125984" footer="0.31496062992125984"/>
  <pageSetup paperSize="9" scale="75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Лист1!_ftnref1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Lihacheva_EV</dc:creator>
  <cp:lastModifiedBy>Пользователь</cp:lastModifiedBy>
  <cp:lastPrinted>2023-01-04T08:45:06Z</cp:lastPrinted>
  <dcterms:created xsi:type="dcterms:W3CDTF">2019-12-19T09:25:46Z</dcterms:created>
  <dcterms:modified xsi:type="dcterms:W3CDTF">2025-03-06T14:16:43Z</dcterms:modified>
</cp:coreProperties>
</file>